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Sdílené\AKCE- ROZDĚLANÉ\Lanškroun - SŠ zemědělská a veterinární\"/>
    </mc:Choice>
  </mc:AlternateContent>
  <xr:revisionPtr revIDLastSave="0" documentId="13_ncr:1_{94318F9B-BA17-4A83-B16D-2E6CA1B66670}" xr6:coauthVersionLast="40" xr6:coauthVersionMax="40" xr10:uidLastSave="{00000000-0000-0000-0000-000000000000}"/>
  <workbookProtection workbookPassword="CA3C" lockStructure="1"/>
  <bookViews>
    <workbookView xWindow="-120" yWindow="-120" windowWidth="29040" windowHeight="1644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Rekapitulace!$1:$1</definedName>
  </definedNames>
  <calcPr calcId="181029"/>
</workbook>
</file>

<file path=xl/calcChain.xml><?xml version="1.0" encoding="utf-8"?>
<calcChain xmlns="http://schemas.openxmlformats.org/spreadsheetml/2006/main">
  <c r="Y265" i="2" l="1"/>
  <c r="Y266" i="2"/>
  <c r="Y267" i="2"/>
  <c r="Y268" i="2"/>
  <c r="Y269" i="2"/>
  <c r="Y270" i="2"/>
  <c r="Y271" i="2"/>
  <c r="Y272" i="2"/>
  <c r="Y273" i="2"/>
  <c r="Y274" i="2"/>
  <c r="Y275" i="2"/>
  <c r="Y276" i="2"/>
  <c r="Y264" i="2"/>
  <c r="Y244" i="2"/>
  <c r="Y245" i="2"/>
  <c r="Y246" i="2"/>
  <c r="Y247" i="2"/>
  <c r="Y248" i="2"/>
  <c r="Y249" i="2"/>
  <c r="Y250" i="2"/>
  <c r="Y251" i="2"/>
  <c r="Y252" i="2"/>
  <c r="Y253" i="2"/>
  <c r="Y254" i="2"/>
  <c r="Y243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144" i="2"/>
  <c r="Y135" i="2"/>
  <c r="B136" i="2" s="1"/>
  <c r="Y120" i="2"/>
  <c r="Y121" i="2"/>
  <c r="Y122" i="2"/>
  <c r="Y123" i="2"/>
  <c r="Y124" i="2"/>
  <c r="Y125" i="2"/>
  <c r="Y119" i="2"/>
  <c r="Y99" i="2"/>
  <c r="Y100" i="2"/>
  <c r="Y101" i="2"/>
  <c r="Y102" i="2"/>
  <c r="Y103" i="2"/>
  <c r="Y104" i="2"/>
  <c r="Y105" i="2"/>
  <c r="Y106" i="2"/>
  <c r="Y107" i="2"/>
  <c r="Y108" i="2"/>
  <c r="Y109" i="2"/>
  <c r="Y98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63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9" i="2"/>
  <c r="U24" i="1" l="1"/>
  <c r="Y24" i="1" s="1"/>
  <c r="U29" i="1"/>
  <c r="Y29" i="1" s="1"/>
  <c r="U22" i="1"/>
  <c r="Y22" i="1" s="1"/>
  <c r="B277" i="2"/>
  <c r="U23" i="1"/>
  <c r="Y23" i="1" s="1"/>
  <c r="U33" i="1"/>
  <c r="U34" i="1" s="1"/>
  <c r="Y34" i="1" s="1"/>
  <c r="U25" i="1"/>
  <c r="Y25" i="1" s="1"/>
  <c r="U21" i="1"/>
  <c r="Y21" i="1" s="1"/>
  <c r="U19" i="1"/>
  <c r="Y19" i="1" s="1"/>
  <c r="U17" i="1"/>
  <c r="U18" i="1" s="1"/>
  <c r="Y18" i="1" s="1"/>
  <c r="B255" i="2"/>
  <c r="B234" i="2"/>
  <c r="B126" i="2"/>
  <c r="B110" i="2"/>
  <c r="B55" i="2"/>
  <c r="B90" i="2"/>
  <c r="U20" i="1" l="1"/>
  <c r="Y20" i="1" s="1"/>
  <c r="U30" i="1"/>
  <c r="Y30" i="1" s="1"/>
  <c r="Y33" i="1"/>
  <c r="Y17" i="1"/>
  <c r="U26" i="1" l="1"/>
  <c r="Y26" i="1" s="1"/>
  <c r="U36" i="1"/>
  <c r="J40" i="1" l="1"/>
  <c r="Y36" i="1"/>
  <c r="J43" i="1" l="1"/>
  <c r="Q40" i="1"/>
  <c r="S40" i="1" l="1"/>
  <c r="S43" i="1" s="1"/>
  <c r="Q43" i="1"/>
</calcChain>
</file>

<file path=xl/sharedStrings.xml><?xml version="1.0" encoding="utf-8"?>
<sst xmlns="http://schemas.openxmlformats.org/spreadsheetml/2006/main" count="851" uniqueCount="501">
  <si>
    <t xml:space="preserve">Zpracováno programem firmy SELPO Broumy, tel. +420 603 525768 </t>
  </si>
  <si>
    <t>Zakázka číslo:</t>
  </si>
  <si>
    <t>Název:</t>
  </si>
  <si>
    <t>SŠ zemědělská a veterinární Lanškroun- rekonstrukce elektroinstalace</t>
  </si>
  <si>
    <t>Za značku:</t>
  </si>
  <si>
    <t>B  -&gt;  II.ETAPA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</si>
  <si>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</si>
  <si>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</si>
  <si>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</si>
  <si>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</si>
  <si>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</si>
  <si>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</si>
  <si>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</si>
  <si>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</si>
  <si>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</si>
  <si>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</si>
  <si>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</si>
  <si>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 xml:space="preserve">   Podíl přidružených výkonů 2,00% z C21M a navázaného materiálu</t>
  </si>
  <si>
    <t>3.</t>
  </si>
  <si>
    <t>C22M (2016)  -  MONTÁŽ</t>
  </si>
  <si>
    <t>4.</t>
  </si>
  <si>
    <t xml:space="preserve">   Podíl přidružených výkonů z C22M a navázaného materiálu</t>
  </si>
  <si>
    <t>5.</t>
  </si>
  <si>
    <t>C801-3 - Stavební práce - výseky, kapsy, rýhy  -  MONTÁŽ</t>
  </si>
  <si>
    <t>6.</t>
  </si>
  <si>
    <t>PSV  -  MONTÁŽ</t>
  </si>
  <si>
    <t>7.</t>
  </si>
  <si>
    <t>Výchozí revize elektro  -  MONTÁŽ</t>
  </si>
  <si>
    <t>8.</t>
  </si>
  <si>
    <t>MATERIÁL</t>
  </si>
  <si>
    <t>9.</t>
  </si>
  <si>
    <t xml:space="preserve">   Podružný materiál 5,00%</t>
  </si>
  <si>
    <t>CELKEM URN</t>
  </si>
  <si>
    <t>B.</t>
  </si>
  <si>
    <t>HZS</t>
  </si>
  <si>
    <t>10.</t>
  </si>
  <si>
    <t>Hodinová zúčtovací sazba</t>
  </si>
  <si>
    <t>CELKEM HZS</t>
  </si>
  <si>
    <t>C.</t>
  </si>
  <si>
    <t>DODÁVKY ZAŘÍZENÍ</t>
  </si>
  <si>
    <t>11.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</si>
  <si>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</si>
  <si>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</si>
  <si>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</si>
  <si>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</si>
  <si>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</si>
  <si>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</si>
  <si>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</si>
  <si>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</si>
  <si>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Cenová úroveň 2016.</t>
  </si>
  <si>
    <t>vypracoval:</t>
  </si>
  <si>
    <t>Bc. Marek Pokorný</t>
  </si>
  <si>
    <t>e-mail:</t>
  </si>
  <si>
    <t>info@elektro-sychra.cz</t>
  </si>
  <si>
    <t>dne:</t>
  </si>
  <si>
    <t>14.1.2019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</si>
  <si>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</si>
  <si>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</si>
  <si>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</si>
  <si>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</si>
  <si>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</si>
  <si>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</si>
  <si>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</si>
  <si>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210010003</t>
  </si>
  <si>
    <t>trubka plastová ohebná instalační průměr 23mm (PO)</t>
  </si>
  <si>
    <t>190,00</t>
  </si>
  <si>
    <t>m</t>
  </si>
  <si>
    <t>210010005</t>
  </si>
  <si>
    <t>trubka plastová ohebná instalační průměr 36mm (PO)</t>
  </si>
  <si>
    <t>35,00</t>
  </si>
  <si>
    <t>210010301</t>
  </si>
  <si>
    <t>krabice přístrojová (1901, KU 68/1, KP 67, KP 68; KZ 3) bez zapojení</t>
  </si>
  <si>
    <t>69,00</t>
  </si>
  <si>
    <t>ks</t>
  </si>
  <si>
    <t>170,00</t>
  </si>
  <si>
    <t>210010313</t>
  </si>
  <si>
    <t>krabice odbočná s víčkem (KO 125) čtvercová bez zapojení</t>
  </si>
  <si>
    <t>2,00</t>
  </si>
  <si>
    <t>210010321</t>
  </si>
  <si>
    <t>krabice odbočná s víčkem a svork. (1903, KR 68) kruhová vč. zapojení</t>
  </si>
  <si>
    <t>75,00</t>
  </si>
  <si>
    <t>210020325</t>
  </si>
  <si>
    <t>kanál 120x55 D parapetní</t>
  </si>
  <si>
    <t>18,00</t>
  </si>
  <si>
    <t>kanál 160x65 D parapetní</t>
  </si>
  <si>
    <t>40,00</t>
  </si>
  <si>
    <t>210110001</t>
  </si>
  <si>
    <t>spínač nástěnný prostředí vlhké 1-pólový řazení 1</t>
  </si>
  <si>
    <t>1,00</t>
  </si>
  <si>
    <t>210110041</t>
  </si>
  <si>
    <t>spínač zapuštěný 1-pólový řazení 1</t>
  </si>
  <si>
    <t>31,00</t>
  </si>
  <si>
    <t>210110043</t>
  </si>
  <si>
    <t>střídavý sériový přepínač zapuštěný - řazení 5/5A</t>
  </si>
  <si>
    <t>210110045</t>
  </si>
  <si>
    <t>střídavý přepínač zapuštěný - řazení 6</t>
  </si>
  <si>
    <t>16,00</t>
  </si>
  <si>
    <t>210110046</t>
  </si>
  <si>
    <t>křížový přepínač zapuštěný - řazení 7</t>
  </si>
  <si>
    <t>210110047</t>
  </si>
  <si>
    <t>spínač zapuštěný 1-pólový se sign. doutnavkou řazení 1S</t>
  </si>
  <si>
    <t>3,00</t>
  </si>
  <si>
    <t>210111011</t>
  </si>
  <si>
    <t>zásuvka polozap./zapuštěná 10/16A 250V 2P+Z profil 45</t>
  </si>
  <si>
    <t>20,00</t>
  </si>
  <si>
    <t>100,00</t>
  </si>
  <si>
    <t>210200009</t>
  </si>
  <si>
    <t>211 16 01 - 100W svítidlo žárovkové stropní</t>
  </si>
  <si>
    <t>210800007</t>
  </si>
  <si>
    <t>CYA 25mm2 zelenožlutý (PO)</t>
  </si>
  <si>
    <t>128,00</t>
  </si>
  <si>
    <t>210800105</t>
  </si>
  <si>
    <t>CYKY 3Ax1.5mm2 (CYKY 3O1.5) 750V (PO)</t>
  </si>
  <si>
    <t>380,00</t>
  </si>
  <si>
    <t>CYKY 3Cx1.5mm2 (CYKY 3J1.5) 750V (PO)</t>
  </si>
  <si>
    <t>210800106</t>
  </si>
  <si>
    <t>CYKY 3Cx2.5mm2 (CYKY 3J2.5) 750V (PO)</t>
  </si>
  <si>
    <t>210800114</t>
  </si>
  <si>
    <t>CYKY 4Bx16mm2 (CYKY 4J16) 750V (PO)</t>
  </si>
  <si>
    <t>24,00</t>
  </si>
  <si>
    <t>210800115</t>
  </si>
  <si>
    <t>CYKY 5Cx1.5mm2 (CYKY 5J1.5) 750V (PO)</t>
  </si>
  <si>
    <t>950,00</t>
  </si>
  <si>
    <t>210800117</t>
  </si>
  <si>
    <t>CYKY 5Cx4mm2 (CYKY 5J4) 750V (PO)</t>
  </si>
  <si>
    <t>10,00</t>
  </si>
  <si>
    <t>210800118</t>
  </si>
  <si>
    <t>CYKY 5Cx6mm2 (CYKY 5J6) 750V (PO)</t>
  </si>
  <si>
    <t>85,00</t>
  </si>
  <si>
    <t>215012110</t>
  </si>
  <si>
    <t>lišta vkládací s víčkem 20mm</t>
  </si>
  <si>
    <t>180,00</t>
  </si>
  <si>
    <t>215012120</t>
  </si>
  <si>
    <t>lišta vkládací s víčkem 40mm</t>
  </si>
  <si>
    <t>216111221</t>
  </si>
  <si>
    <t>zásuvka</t>
  </si>
  <si>
    <t>55,00</t>
  </si>
  <si>
    <t>216111301</t>
  </si>
  <si>
    <t>dvojzásuvka</t>
  </si>
  <si>
    <t>27,00</t>
  </si>
  <si>
    <t>84,00</t>
  </si>
  <si>
    <t>216111306</t>
  </si>
  <si>
    <t>216201005</t>
  </si>
  <si>
    <t>A - LED svítidlo přisazené</t>
  </si>
  <si>
    <t>119,00</t>
  </si>
  <si>
    <t>B - LED svítidlo přisazené</t>
  </si>
  <si>
    <t>7,00</t>
  </si>
  <si>
    <t>C - LED svítidlo přisazené</t>
  </si>
  <si>
    <t>6,00</t>
  </si>
  <si>
    <t>D - LED svítidlo přisazené</t>
  </si>
  <si>
    <t>21,00</t>
  </si>
  <si>
    <t>E - LED svítidlo přisazené</t>
  </si>
  <si>
    <t>14,00</t>
  </si>
  <si>
    <t>F - LED svítidlo spojovatelné, závěsné</t>
  </si>
  <si>
    <t>19,00</t>
  </si>
  <si>
    <t>I - LED svítidlo přisazené</t>
  </si>
  <si>
    <t>15,00</t>
  </si>
  <si>
    <t>L - LED svítidlo nástěnné</t>
  </si>
  <si>
    <t>8,00</t>
  </si>
  <si>
    <t>M - LED svítidlo nástěnné</t>
  </si>
  <si>
    <t>N - LED svítidlo nouzové přisazené</t>
  </si>
  <si>
    <t>9,00</t>
  </si>
  <si>
    <t>S - LED svítidlo přisazené liniové</t>
  </si>
  <si>
    <t>T - LED svítidlo přisazené pro osvětlení nástěnky</t>
  </si>
  <si>
    <t>216220102</t>
  </si>
  <si>
    <t>svorkovnice ekvipotencionální s krabicí</t>
  </si>
  <si>
    <t>216800117</t>
  </si>
  <si>
    <t>CYKY 5Cx16mm2 (CYKY 5J16) 750V (PO)</t>
  </si>
  <si>
    <t>32,00</t>
  </si>
  <si>
    <t>C22M (2016)</t>
  </si>
  <si>
    <t>230,00</t>
  </si>
  <si>
    <t>210800102</t>
  </si>
  <si>
    <t>CYKY 2Ax2.5mm2 (CYKY 2O2.5) 750V (PO)</t>
  </si>
  <si>
    <t>350,00</t>
  </si>
  <si>
    <t>CYKY 3Ax2.5mm2 (CYKY 3O2.5) 750V (PO)</t>
  </si>
  <si>
    <t>435,00</t>
  </si>
  <si>
    <t>220260024</t>
  </si>
  <si>
    <t>krabice KO 97 pod omítku + vysekání</t>
  </si>
  <si>
    <t>52,00</t>
  </si>
  <si>
    <t>220260027</t>
  </si>
  <si>
    <t>krabice KO 125 pod omítku + vysekání</t>
  </si>
  <si>
    <t>220260028</t>
  </si>
  <si>
    <t>krabice KT 250 pod omítku + vysekání</t>
  </si>
  <si>
    <t>220260413u</t>
  </si>
  <si>
    <t>nástěnný 19" rozvaděč 13U-18U (hl.nad 450mm), na předem připravené úcht.body. Úprava vstupních otvorů, kompletace, vystrojení a označení skříně.</t>
  </si>
  <si>
    <t>220260552u</t>
  </si>
  <si>
    <t>trubka plast.ohebná 23 pod omítku vč.drážky</t>
  </si>
  <si>
    <t>780,00</t>
  </si>
  <si>
    <t>220260554u</t>
  </si>
  <si>
    <t>trubka plast.ohebná 36 pod omítku vč.drážky</t>
  </si>
  <si>
    <t>520,00</t>
  </si>
  <si>
    <t>220260555u</t>
  </si>
  <si>
    <t>trubka plast.ohebná 48 pod omítku vč.drážky</t>
  </si>
  <si>
    <t>90,00</t>
  </si>
  <si>
    <t>220260603u</t>
  </si>
  <si>
    <t>lišta vkládací 20x20, na předem připravené úchyt.body, zavíčkování.</t>
  </si>
  <si>
    <t>220280101n</t>
  </si>
  <si>
    <t>JYSTY do 2x2x0.8mm pod omítkou do připravené drážky, prozvonění, označení, zasádrování a začištění</t>
  </si>
  <si>
    <t>160,00</t>
  </si>
  <si>
    <t>220280206n</t>
  </si>
  <si>
    <t>kabel UTP kat.6 v trubkách, prozvonění a označení, vč.pročištění trubek</t>
  </si>
  <si>
    <t>220290007u</t>
  </si>
  <si>
    <t>zásuvka 2xRJ45 UTP kat.6 pod omítku do připravené krabice, vč.značení portů</t>
  </si>
  <si>
    <t>82,00</t>
  </si>
  <si>
    <t>11,00</t>
  </si>
  <si>
    <t>220290971u</t>
  </si>
  <si>
    <t>patch panel</t>
  </si>
  <si>
    <t>4,00</t>
  </si>
  <si>
    <t>220291991u</t>
  </si>
  <si>
    <t xml:space="preserve">aktivní síťový prvek WIFI </t>
  </si>
  <si>
    <t>5,00</t>
  </si>
  <si>
    <t>220293001p</t>
  </si>
  <si>
    <t>vypáskování kabelů v rozvaděči</t>
  </si>
  <si>
    <t>80,00</t>
  </si>
  <si>
    <t>220293011p</t>
  </si>
  <si>
    <t>kontrolní měření kabelu</t>
  </si>
  <si>
    <t>220310011u</t>
  </si>
  <si>
    <t>optická vana</t>
  </si>
  <si>
    <t>220310021u</t>
  </si>
  <si>
    <t>spojka optického vlákna do panelu</t>
  </si>
  <si>
    <t>220310031u</t>
  </si>
  <si>
    <t>svar optického vlákna vč.ochrany a pigtailu</t>
  </si>
  <si>
    <t>220310902p</t>
  </si>
  <si>
    <t>měření optických kabelů reflektometrickou metodou</t>
  </si>
  <si>
    <t>220310991p</t>
  </si>
  <si>
    <t>vyhotovení protokolu o měření optických kabelů</t>
  </si>
  <si>
    <t>hod</t>
  </si>
  <si>
    <t>220320084</t>
  </si>
  <si>
    <t>hodiny interiérové ručičkové oboustranné na závěsu</t>
  </si>
  <si>
    <t>220323201u</t>
  </si>
  <si>
    <t>zvonek ss./st. 3-24V na předem připravené úchyt.body, zapojení a přezkoušení funkce</t>
  </si>
  <si>
    <t>220370101u</t>
  </si>
  <si>
    <t>reproduktor skříňkový nástěnný</t>
  </si>
  <si>
    <t>30,00</t>
  </si>
  <si>
    <t>C801-3 - Stavební práce - výseky, kapsy, rýhy</t>
  </si>
  <si>
    <t>Zednické práce - vyspravení otvorů po demontovaném zařízení, zahození drážek, štukování vč. materiálu výměra viz ceník stavební práce - 2.et.</t>
  </si>
  <si>
    <t>kpl</t>
  </si>
  <si>
    <t>97104-2131</t>
  </si>
  <si>
    <t>vybour.otv.bet.zdi do R=60mm tl.do 150mm</t>
  </si>
  <si>
    <t>22,00</t>
  </si>
  <si>
    <t>97104-2341</t>
  </si>
  <si>
    <t>vybour.otv.bet.zdi do 0.09m2 tl.do 300mm</t>
  </si>
  <si>
    <t>97301-1141</t>
  </si>
  <si>
    <t>vysek.kapes z leh.bet.do 50x50x50mm</t>
  </si>
  <si>
    <t>264,00</t>
  </si>
  <si>
    <t>97301-1161</t>
  </si>
  <si>
    <t>vysek.kapes z leh.bet.do 100x100x50mm</t>
  </si>
  <si>
    <t>97404-9121</t>
  </si>
  <si>
    <t>vysek.rýh bet.zdi do hl.30mm š.do 30mm</t>
  </si>
  <si>
    <t>97404-9122</t>
  </si>
  <si>
    <t>vysek.rýh bet.zdi do hl.30mm š.do 70mm</t>
  </si>
  <si>
    <t>97404-9124</t>
  </si>
  <si>
    <t>vysek.rýh bet.zdi do hl.30mm š.do 150mm</t>
  </si>
  <si>
    <t>480,00</t>
  </si>
  <si>
    <t>97908-1111</t>
  </si>
  <si>
    <t>Odvoz suti a vybouraných hmot na skládku do 1km</t>
  </si>
  <si>
    <t>8,50</t>
  </si>
  <si>
    <t>t</t>
  </si>
  <si>
    <t>97908-1121</t>
  </si>
  <si>
    <t>Odvoz suti na skládku za každý další 1 km</t>
  </si>
  <si>
    <t>42,50</t>
  </si>
  <si>
    <t>97908-2111</t>
  </si>
  <si>
    <t>Vnitrostaveništní doprava suti do 10m</t>
  </si>
  <si>
    <t>97908-2121</t>
  </si>
  <si>
    <t>Vnitrostaven. doprava suti za každých dalších 5m</t>
  </si>
  <si>
    <t>PSV</t>
  </si>
  <si>
    <t>Malování stěn vč. materiálu, 2.etapa, barva+bílá - 4100m2 vč. přípravy povrchu</t>
  </si>
  <si>
    <t>m2</t>
  </si>
  <si>
    <t>Stěhování nábytku v rámci objektu 2. etapa ( 16x učebna, 9x kabinety a kanceláře)</t>
  </si>
  <si>
    <t>783000103</t>
  </si>
  <si>
    <t>Ochrana podlah nebo vodorovných ploch při provádění nátěrů položením fólie vč. materiálu</t>
  </si>
  <si>
    <t>783812110</t>
  </si>
  <si>
    <t>Nátěry olejové omítek stěn dvojnásobné, penetrace a 1x email a 2x plné tmelení  vč. materiálu</t>
  </si>
  <si>
    <t>220,00</t>
  </si>
  <si>
    <t>784401801</t>
  </si>
  <si>
    <t>Odstranění maleb obroušením a oprášením v místnostech v do 3,8 m</t>
  </si>
  <si>
    <t>941111111</t>
  </si>
  <si>
    <t>Montáž lešení řadového trubkového lehkého s podlahami zatížení do 200 kg/m2 š do 0,9 m v do 10 m vč. materiálu</t>
  </si>
  <si>
    <t>952901111</t>
  </si>
  <si>
    <t>Vyčištění budov bytové a občanské výstavby při výšce podlaží do 4 m (zametení a umytí podlah, dlažeb, obkladů, schodů v místnostech chodbách a schodištích, vyčištění a umytí oken, dveří s rámy, umytí a vyčištění jiných zasklených a natíraných ploch)</t>
  </si>
  <si>
    <t>Výchozí revize elektro</t>
  </si>
  <si>
    <t>320410001</t>
  </si>
  <si>
    <t>Výchozí revize</t>
  </si>
  <si>
    <t>objem</t>
  </si>
  <si>
    <t>Materiály</t>
  </si>
  <si>
    <t>00306</t>
  </si>
  <si>
    <t>krabice KO 97</t>
  </si>
  <si>
    <t>00307</t>
  </si>
  <si>
    <t>krabice KO 125</t>
  </si>
  <si>
    <t>00312</t>
  </si>
  <si>
    <t>krabice KT 250</t>
  </si>
  <si>
    <t>00926</t>
  </si>
  <si>
    <t>TRUBKA OHEBNA LPE 2336/2</t>
  </si>
  <si>
    <t>02110</t>
  </si>
  <si>
    <t>SVORKA krabicová 273-104  3 X 2,5</t>
  </si>
  <si>
    <t>02111</t>
  </si>
  <si>
    <t>02901</t>
  </si>
  <si>
    <t>CYKY 2Ax2.5mm2 (CYKY 2O2.5)</t>
  </si>
  <si>
    <t>02921</t>
  </si>
  <si>
    <t>CYKY 3Ax2.5mm2 (CYKY 3O2.5)</t>
  </si>
  <si>
    <t>04199</t>
  </si>
  <si>
    <t xml:space="preserve">ZVONEK SKOLNI </t>
  </si>
  <si>
    <t>1002278</t>
  </si>
  <si>
    <t>Krabice univerzální 73,5x43mm spojovatelná</t>
  </si>
  <si>
    <t>KS</t>
  </si>
  <si>
    <t>Krabice univerzální KU68-1901 o73,5x43mm spojovatelná</t>
  </si>
  <si>
    <t>1002286</t>
  </si>
  <si>
    <t>Krabice odbočná s víčkem 132x132x72mm</t>
  </si>
  <si>
    <t>1006666</t>
  </si>
  <si>
    <t>Krabice univerzální KU68-1902 s víčkem KO 68 o73,5x43mm</t>
  </si>
  <si>
    <t>1009919</t>
  </si>
  <si>
    <t>Dvojnásobná zásuvka s ochranými kolíky, s víčky, pro průběžnou montáž  s ochrannou před přepěťím 16 A /230 V AC IP 44</t>
  </si>
  <si>
    <t>1014965</t>
  </si>
  <si>
    <t>Vodič CYA  25 H07V-K zeleno-žlutá</t>
  </si>
  <si>
    <t>M</t>
  </si>
  <si>
    <t>10343</t>
  </si>
  <si>
    <t>1095574</t>
  </si>
  <si>
    <t>Lišta vkládací  18x 13 bílá LV 2m</t>
  </si>
  <si>
    <t>1109614</t>
  </si>
  <si>
    <t>Kryt spínače jednoduchý bílá</t>
  </si>
  <si>
    <t>1109702</t>
  </si>
  <si>
    <t>Kryt spínače dělený bílá</t>
  </si>
  <si>
    <t>1109710</t>
  </si>
  <si>
    <t>Kryt spínače jednoduchý s průzorem bílá</t>
  </si>
  <si>
    <t>1110818</t>
  </si>
  <si>
    <t>Rámeček 1-násobný bílá</t>
  </si>
  <si>
    <t>Rámeček 1-násobný bílý</t>
  </si>
  <si>
    <t>1110826</t>
  </si>
  <si>
    <t>Rámeček 2-násobný bílá</t>
  </si>
  <si>
    <t>1110834</t>
  </si>
  <si>
    <t>Rámeček 3-násobný bílá</t>
  </si>
  <si>
    <t>1196981</t>
  </si>
  <si>
    <t>Zásuvka 2-násobná bílá s ochrannými kolíky, s clonkami, s natočenou dutinou 16 A /230V IP 40</t>
  </si>
  <si>
    <t>1197036</t>
  </si>
  <si>
    <t>Zásuvka 1-násobná bílá s ochranným kolíkem, s clonkami 16 A / 230V IP 40</t>
  </si>
  <si>
    <t>1218462</t>
  </si>
  <si>
    <t>Spínač č.1 IP44 bílá</t>
  </si>
  <si>
    <t>1236807</t>
  </si>
  <si>
    <t>Přístroj spínače 1 (1So) bezšroubový</t>
  </si>
  <si>
    <t>1236808</t>
  </si>
  <si>
    <t>Přístroj spínače 5 sériový bezšroubový</t>
  </si>
  <si>
    <t>1236809</t>
  </si>
  <si>
    <t>Přístroj spínače 6 (6So) střídavý bezšroubový</t>
  </si>
  <si>
    <t>1236811</t>
  </si>
  <si>
    <t>Přístroj spínače 7 (7So) křížový bezšroubový</t>
  </si>
  <si>
    <t>1236812</t>
  </si>
  <si>
    <t>Přístroj spínače 1/0 (1/0S,1/0So) se svorkou N bezšroubový</t>
  </si>
  <si>
    <t>1245466</t>
  </si>
  <si>
    <t>Trubka ohebná 320N pr.25 světle šedá</t>
  </si>
  <si>
    <t>1254358</t>
  </si>
  <si>
    <t>Zásuvka 1-násobná s ochranným kolíkem, s clonkami, s ochranou před přepěťím 16 A /230V IP40</t>
  </si>
  <si>
    <t>1255860</t>
  </si>
  <si>
    <t>Doutnavka orientační oranžová pro přistroj 1/0</t>
  </si>
  <si>
    <t>1257856</t>
  </si>
  <si>
    <t>Kabel CYKY-O  3x 1,5 /100m</t>
  </si>
  <si>
    <t>1257864</t>
  </si>
  <si>
    <t>Kabel CYKY-J  3x 1,5 /100m</t>
  </si>
  <si>
    <t>1258046</t>
  </si>
  <si>
    <t>Kabel CYKY-J  5x 1,5 /100m</t>
  </si>
  <si>
    <t>1258058</t>
  </si>
  <si>
    <t>Kabel CYKY-J  5x16 buben</t>
  </si>
  <si>
    <t>1258064</t>
  </si>
  <si>
    <t>Kabel CYKY-J  4x16 buben</t>
  </si>
  <si>
    <t>1258074</t>
  </si>
  <si>
    <t>Kabel CYKY-J  3x 2,5 /100m</t>
  </si>
  <si>
    <t>1259217</t>
  </si>
  <si>
    <t>Kanál parapetní 120x55D /2m</t>
  </si>
  <si>
    <t>1294347</t>
  </si>
  <si>
    <t>Kanál parapetní 160X65D /2m</t>
  </si>
  <si>
    <t>1332504</t>
  </si>
  <si>
    <t>LED žárovka E27  8W, 4000K</t>
  </si>
  <si>
    <t>1538055</t>
  </si>
  <si>
    <t>Kabel CYKY-J  5x 4 kruh /100m</t>
  </si>
  <si>
    <t>1538056</t>
  </si>
  <si>
    <t>Kabel CYKY-J  5x 6 kruh /100m</t>
  </si>
  <si>
    <t>1741357</t>
  </si>
  <si>
    <t>Elektroinstalační trubky střední mechanické odolnosti 750 N s vnějším průměrem 32mm</t>
  </si>
  <si>
    <t>20351</t>
  </si>
  <si>
    <t>TRUBKA OHEBNA LPFLEX 2348</t>
  </si>
  <si>
    <t>2323/LPE-1</t>
  </si>
  <si>
    <t>TRUBKA OHEBNÁ LPE 320 N</t>
  </si>
  <si>
    <t>24990</t>
  </si>
  <si>
    <t xml:space="preserve">Netkaná geotextilie  300g/m2 - role š. 2m x d. 50m </t>
  </si>
  <si>
    <t>2507180</t>
  </si>
  <si>
    <t xml:space="preserve">Lišta vkládací 40x40 </t>
  </si>
  <si>
    <t>28557</t>
  </si>
  <si>
    <t>Ventilační jednotka univ., termostat, 4 ventilátory (do stropu nebo do podlahy)</t>
  </si>
  <si>
    <t>3027433</t>
  </si>
  <si>
    <t>Svitidlo přisazené 100W E27 čirá, IP44</t>
  </si>
  <si>
    <t>350-6545</t>
  </si>
  <si>
    <t>Ukládací plato 350mm 1U-4b.  černé, nosnost 45kg</t>
  </si>
  <si>
    <t>5013101</t>
  </si>
  <si>
    <t>Zásuvka 45x45 1-násobná s ochranným kolíkem, s clonkami, s ochranou před přepětím s optickou signalizací poruchy 16A /230V</t>
  </si>
  <si>
    <t>51121</t>
  </si>
  <si>
    <t>Spojovací materiál sada 4x šroub, podložka, matice (M6)</t>
  </si>
  <si>
    <t>588752</t>
  </si>
  <si>
    <t>LIŠTA HRANATÁ 20X20</t>
  </si>
  <si>
    <t>678B</t>
  </si>
  <si>
    <t>Reporoduktor standardní, 6 W / 100 V, 92 dB, 130 – 17 000 Hz, plastová</t>
  </si>
  <si>
    <t>7202081</t>
  </si>
  <si>
    <t>Svorkovnice ekvipotenciální s krytem</t>
  </si>
  <si>
    <t>7209016</t>
  </si>
  <si>
    <t>Zásuvka 2-násobná s ochrannými kolíky, s clonkami, s natočenou dutinou, s ochranou před přepětím 16A /230V IP40</t>
  </si>
  <si>
    <t>7407649</t>
  </si>
  <si>
    <t>Zásuvka 45x45 1-násobná bílá s ochranným kolíkem, s clonkami 16A/250V AC</t>
  </si>
  <si>
    <t>7878522</t>
  </si>
  <si>
    <t>H07VV-F 2x0,5 KABEL EZS 2x0,5</t>
  </si>
  <si>
    <t>889522</t>
  </si>
  <si>
    <t>Rozvaděč nástěnný 18U/60x50 nedělený</t>
  </si>
  <si>
    <t>956A-1010</t>
  </si>
  <si>
    <t>Patch kabel CAT5E UTP 1m</t>
  </si>
  <si>
    <t>987756</t>
  </si>
  <si>
    <t>A</t>
  </si>
  <si>
    <t>LED svítidlo, přisazené hranaté, optická parabolitická mřížka s opálovým difuzorem pro omezení oslnění, RAL 9003, plášť z ocelového plechu, 240x1175x60mm, IP40, 1 x 8x08i3@1700mA/30V S5, 57W, 5170lm, Ra80, 4000K</t>
  </si>
  <si>
    <t>B</t>
  </si>
  <si>
    <t>LED asymetrické svítidlo, přisazené, těleso svítidla z ocelového plechu, RAL 9003, 175x1188x60mm, 1 x 4x08i2@1050mA/30V S5, 39W, 3260lm, Ra80, 4000K</t>
  </si>
  <si>
    <t>C</t>
  </si>
  <si>
    <t>LED svítidlo, přisazené hranaté, optická parabolitická mřížka s opálovým difuzorem pro omezení oslnění, RAL 9003, plášť z ocelového plechu, 240x1175x60mm, IP40, 1 x 8x08i3@1100mA/30V S5, 37W, 3240lm, Ra80, 4000K</t>
  </si>
  <si>
    <t>D</t>
  </si>
  <si>
    <t>LED svítidlo přisazené, leštěná AL DP mřížka, bílé, EP, IP20, 238x1510x52mm, 1 x LED, 43W, 5200lm, Ra80, 4000K</t>
  </si>
  <si>
    <t>E</t>
  </si>
  <si>
    <t>LED svítidlo, přisazené, semiopálový PMMA kryt, bílé, IP40, 208x1293x77, 1 x LED, 41W, 5000lm, Ra80, 4000K</t>
  </si>
  <si>
    <t>F</t>
  </si>
  <si>
    <t xml:space="preserve">LED svítidlo, spojovatelné do souvislých řad, optická parabolitická mřížka s opálovým difuzorem pro omezení oslnění, plášť z ocelového plechu, RAL 9003, IP40, 240x1439x60, (8x krajové svítidlo, 11x středové svítidlo), 1 x 10x08i3@1300mA/30V S5, 43W, 3770lm, Ra80, 4000K </t>
  </si>
  <si>
    <t>I</t>
  </si>
  <si>
    <t>LED svítidlo nástěnné, SA-běžné i nouzové svítidlo, doba trvání 3h, dif. polykarbonát opál, IP41, IK10, 490x265x84mm, 1 x LED, 29W, 4050lm, Ra80, 4000K</t>
  </si>
  <si>
    <t>I23100093</t>
  </si>
  <si>
    <t>Zásuvka pod omítku 2xRJ45 UTP CAT6</t>
  </si>
  <si>
    <t>I24200024</t>
  </si>
  <si>
    <t>Patch panel černý UTP osaz. 24 pozic 1U, CAT6</t>
  </si>
  <si>
    <t>I26000001</t>
  </si>
  <si>
    <t>Kabel UTP drát CAT6,  PVC, cívka 500m, šedý</t>
  </si>
  <si>
    <t>I70300402</t>
  </si>
  <si>
    <t>Spojka SC/SC singlemode duplex spojka</t>
  </si>
  <si>
    <t>I70405930</t>
  </si>
  <si>
    <t>Pigtail  50/125,  MM OM3 1,5m</t>
  </si>
  <si>
    <t>I76107624</t>
  </si>
  <si>
    <t>Přístupový bod/hotspot s přenosovou rychlostí až 1317 Mbps, podporuje Wi-Fi standardy 802.11a/b/g/n/ac, frekvence 2,4 GHz a 5 GHz, anténní systém MIMO 3x3/2x2 (2,4/5 GHz),1 x RJ45 10/100/1000, PoE napájení, max. výstupní výkon 24/22 dBm (2,4/5 GHz)</t>
  </si>
  <si>
    <t>I80593005</t>
  </si>
  <si>
    <t>Rozvodný panel 5x 230V včetně vany, černý</t>
  </si>
  <si>
    <t>I86010303</t>
  </si>
  <si>
    <t>Optická vana tělo 1U s výsuvným šuplíkem komplet</t>
  </si>
  <si>
    <t>L</t>
  </si>
  <si>
    <t>LED svítidlo nástěnné, opálový kryt PMMA, kruhové ( d=285mm), nestmívatelné, IP44, bílé, 1 x 12W, 1300lm, RA80, 4000K</t>
  </si>
  <si>
    <t>LED svítidlo nástěnné, opálový kryt PMMA, kruhové ( d=285mm), nestmívatelné, IP44, bílé, 1 x 9W, 850lm, RA80, 4000K</t>
  </si>
  <si>
    <t>N</t>
  </si>
  <si>
    <t>LED svítidlo nouzové, přisazené/nástěnné, svítící při výpadku, doba svícení 3h, IP65, 1 x 1,2W, 110lm, Ra80, 4000K</t>
  </si>
  <si>
    <t>S</t>
  </si>
  <si>
    <t xml:space="preserve">LED svítidlo liniové, IP20, přisazené, 600x32x43mm, nestmívatelné, bílé, 1 x 11W, 1250lm, 4000k  </t>
  </si>
  <si>
    <t>T</t>
  </si>
  <si>
    <t xml:space="preserve">LED svítidlo přisazené, IP20, pro osvětlení nástěnky, 780x121x42mm, kovové, 1 x 15W, 1200lm, 4000k  </t>
  </si>
  <si>
    <t>Dodávky zařízení (specifikace)</t>
  </si>
  <si>
    <t>001</t>
  </si>
  <si>
    <t>ROZVADĚČ RMS 3</t>
  </si>
  <si>
    <t>002</t>
  </si>
  <si>
    <t>ROZVADĚČ RPC 1</t>
  </si>
  <si>
    <t>003</t>
  </si>
  <si>
    <t>ROZVADĚČ RPC 2</t>
  </si>
  <si>
    <t>004</t>
  </si>
  <si>
    <t>ROZVADĚČ RMS 2</t>
  </si>
  <si>
    <t>005</t>
  </si>
  <si>
    <t>ROZVADĚČ STARÁBUDOVA 2.NP</t>
  </si>
  <si>
    <t>01</t>
  </si>
  <si>
    <t>Nová konstrukce osvětlení- stará budova m.č.102 - komplet vč. plných profílů, závěsů a uchycení svítidel + police na projektor (Rošt bude zhotoven z kabelových plných žlabů šířky 100 mm a výšky 35mm. Započítány i odbočky. Není započítáno přichycení žlabů ke stěnám. Zavěšení žlabů bude dle zadání do betonového stropu na lankový závěs s ukončením závitovým kolíkem. Lanko bude ke žlabům přichyceno drátěným držákem. Rozteč zavěšení 1,5m od sebe.)</t>
  </si>
  <si>
    <t>02</t>
  </si>
  <si>
    <t>Nová konstrukce osvětlení- stará budova m.č.104 - komplet vč. plných profílů, závěsů a uchycení svítidel + police na projektor (Rošt bude zhotoven z kabelových plných žlabů šířky 100 mm a výšky 35mm. Započítány i odbočky. Není započítáno přichycení žlabů ke stěnám. Zavěšení žlabů bude dle zadání do betonového stropu na lankový závěs s ukončením závitovým kolíkem. Lanko bude ke žlabům přichyceno drátěným držákem. Rozteč zavěšení 1,5m od sebe.)</t>
  </si>
  <si>
    <t>1411043</t>
  </si>
  <si>
    <t>Gigabitový přístupový L2 switch, 48x10/100/1000BaseT + 4x100/1000BaseX SFP, napájení 230VAC</t>
  </si>
  <si>
    <t>1731574</t>
  </si>
  <si>
    <t>Gigabitový přístupový L2 switch, 24x10/100/1000BaseT + 4x100/1000BaseX SFP, napájení 230VAC</t>
  </si>
  <si>
    <t>1731580</t>
  </si>
  <si>
    <t xml:space="preserve">Gigabitový přístupový L2 PoE switch, 24x10/100/1000BaseT + 4x100/1000BaseX SFP, napájení 230VAC, </t>
  </si>
  <si>
    <t>413 009</t>
  </si>
  <si>
    <t xml:space="preserve">switch 10" se 16 porty 1GB </t>
  </si>
  <si>
    <t>switch s 24 porty 1GB - stolní</t>
  </si>
  <si>
    <t>Práce v HZS</t>
  </si>
  <si>
    <t>Zkušební provoz systémů</t>
  </si>
  <si>
    <t>hod.</t>
  </si>
  <si>
    <t>Zabezpečení pracoviště</t>
  </si>
  <si>
    <t>Demontáž stávající elektroinstalace</t>
  </si>
  <si>
    <t>03</t>
  </si>
  <si>
    <t>Koordinace s ostatními profesemi</t>
  </si>
  <si>
    <t>04</t>
  </si>
  <si>
    <t>Demontáž konstrukce- stará budova m.č.102</t>
  </si>
  <si>
    <t>05</t>
  </si>
  <si>
    <t>Demontáž konstrukce- stará budova m.č.104</t>
  </si>
  <si>
    <t>06</t>
  </si>
  <si>
    <t>Montáž nové konstrukce osvětlení- stará budova m.č.102</t>
  </si>
  <si>
    <t>07</t>
  </si>
  <si>
    <t>Montáž nové konstrukce osvětlení- stará budova m.č.104</t>
  </si>
  <si>
    <t>08</t>
  </si>
  <si>
    <t>Nátěr stávají konstrukce na bílo- nová budova 3.NP - učebna německého jazyka</t>
  </si>
  <si>
    <t>09</t>
  </si>
  <si>
    <t>11</t>
  </si>
  <si>
    <t>Spolupráce s revizním technikem</t>
  </si>
  <si>
    <t>12</t>
  </si>
  <si>
    <t>Funkční odzkoušení zařízení</t>
  </si>
  <si>
    <t>2</t>
  </si>
  <si>
    <t>Propojení nových a stávajících systémů, zprovoznění</t>
  </si>
  <si>
    <t>Práce nad rámec ceníku C21M - ekologická likvidace starých svítidel, přesun nových svítidel a elektroinstalačního materiálu do místností, likvidace obalového materiálu</t>
  </si>
  <si>
    <t>SVORKA krabicová 273-105      5 x 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</si>
</sst>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[$-10405]#,##0;\-#,##0"/>
    <numFmt numFmtId="166" formatCode="#,##0.00\ &quot;Kč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0" fillId="0" borderId="0"/>
  </cellStyleXfs>
  <cellXfs count="77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>
      <alignment vertical="top" wrapText="1"/>
    </xf>
    <xf numFmtId="4" fontId="6" fillId="0" borderId="10" xfId="1" applyNumberFormat="1" applyFont="1" applyFill="1" applyBorder="1" applyAlignment="1">
      <alignment vertical="top" wrapText="1" readingOrder="1"/>
    </xf>
    <xf numFmtId="4" fontId="7" fillId="0" borderId="0" xfId="1" applyNumberFormat="1" applyFont="1" applyFill="1" applyBorder="1" applyAlignment="1">
      <alignment vertical="top" wrapText="1" readingOrder="1"/>
    </xf>
    <xf numFmtId="4" fontId="6" fillId="0" borderId="10" xfId="1" applyNumberFormat="1" applyFont="1" applyFill="1" applyBorder="1" applyAlignment="1">
      <alignment vertical="center" wrapText="1" readingOrder="1"/>
    </xf>
    <xf numFmtId="4" fontId="1" fillId="2" borderId="0" xfId="1" applyNumberFormat="1" applyFont="1" applyFill="1" applyBorder="1" applyAlignment="1">
      <alignment vertical="top" wrapText="1"/>
    </xf>
    <xf numFmtId="4" fontId="1" fillId="2" borderId="1" xfId="1" applyNumberFormat="1" applyFont="1" applyFill="1" applyBorder="1" applyAlignment="1">
      <alignment vertical="top" wrapText="1"/>
    </xf>
    <xf numFmtId="4" fontId="1" fillId="2" borderId="3" xfId="1" applyNumberFormat="1" applyFont="1" applyFill="1" applyBorder="1" applyAlignment="1">
      <alignment vertical="top" wrapText="1"/>
    </xf>
    <xf numFmtId="4" fontId="1" fillId="3" borderId="0" xfId="1" applyNumberFormat="1" applyFont="1" applyFill="1" applyBorder="1" applyAlignment="1">
      <alignment vertical="top" wrapText="1"/>
    </xf>
    <xf numFmtId="4" fontId="1" fillId="2" borderId="5" xfId="1" applyNumberFormat="1" applyFont="1" applyFill="1" applyBorder="1" applyAlignment="1">
      <alignment vertical="top" wrapText="1"/>
    </xf>
    <xf numFmtId="4" fontId="1" fillId="2" borderId="7" xfId="1" applyNumberFormat="1" applyFont="1" applyFill="1" applyBorder="1" applyAlignment="1">
      <alignment vertical="top" wrapText="1"/>
    </xf>
    <xf numFmtId="4" fontId="1" fillId="2" borderId="8" xfId="1" applyNumberFormat="1" applyFont="1" applyFill="1" applyBorder="1" applyAlignment="1">
      <alignment vertical="top" wrapText="1"/>
    </xf>
    <xf numFmtId="166" fontId="1" fillId="0" borderId="7" xfId="1" applyNumberFormat="1" applyFont="1" applyFill="1" applyBorder="1" applyAlignment="1">
      <alignment vertical="top" wrapText="1"/>
    </xf>
    <xf numFmtId="166" fontId="9" fillId="0" borderId="7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166" fontId="9" fillId="0" borderId="0" xfId="1" applyNumberFormat="1" applyFont="1" applyFill="1" applyBorder="1" applyAlignment="1">
      <alignment horizontal="right" vertical="top" wrapText="1" readingOrder="1"/>
    </xf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horizontal="left" vertical="top" wrapText="1" readingOrder="1"/>
    </xf>
    <xf numFmtId="0" fontId="1" fillId="2" borderId="0" xfId="1" applyNumberFormat="1" applyFont="1" applyFill="1" applyBorder="1" applyAlignment="1">
      <alignment horizontal="left" vertical="top" wrapText="1" readingOrder="1"/>
    </xf>
    <xf numFmtId="0" fontId="4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4" fontId="6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4" fontId="7" fillId="0" borderId="0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4" fontId="6" fillId="0" borderId="9" xfId="1" applyNumberFormat="1" applyFont="1" applyFill="1" applyBorder="1" applyAlignment="1">
      <alignment horizontal="right" vertical="top" wrapText="1" readingOrder="1"/>
    </xf>
    <xf numFmtId="4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4" fontId="6" fillId="0" borderId="9" xfId="1" applyNumberFormat="1" applyFont="1" applyFill="1" applyBorder="1" applyAlignment="1">
      <alignment horizontal="right" vertical="center" wrapText="1" readingOrder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166" fontId="9" fillId="0" borderId="7" xfId="1" applyNumberFormat="1" applyFont="1" applyFill="1" applyBorder="1" applyAlignment="1">
      <alignment horizontal="right" vertical="top" wrapText="1" readingOrder="1"/>
    </xf>
    <xf numFmtId="166" fontId="1" fillId="0" borderId="7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166" fontId="9" fillId="0" borderId="0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7" fillId="0" borderId="0" xfId="1" applyNumberFormat="1" applyFont="1" applyFill="1" applyBorder="1" applyAlignment="1">
      <alignment horizontal="lef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4" fontId="6" fillId="0" borderId="10" xfId="1" applyNumberFormat="1" applyFont="1" applyFill="1" applyBorder="1" applyAlignment="1">
      <alignment horizontal="right" vertical="top" wrapText="1" readingOrder="1"/>
    </xf>
    <xf numFmtId="4" fontId="1" fillId="0" borderId="1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4" fontId="7" fillId="4" borderId="11" xfId="1" applyNumberFormat="1" applyFont="1" applyFill="1" applyBorder="1" applyAlignment="1" applyProtection="1">
      <alignment horizontal="right" vertical="top" wrapText="1" readingOrder="1"/>
    </xf>
    <xf numFmtId="4" fontId="1" fillId="4" borderId="10" xfId="0" applyNumberFormat="1" applyFont="1" applyFill="1" applyBorder="1" applyProtection="1"/>
    <xf numFmtId="4" fontId="1" fillId="4" borderId="12" xfId="0" applyNumberFormat="1" applyFont="1" applyFill="1" applyBorder="1" applyProtection="1"/>
    <xf numFmtId="4" fontId="7" fillId="4" borderId="11" xfId="1" applyNumberFormat="1" applyFont="1" applyFill="1" applyBorder="1" applyAlignment="1">
      <alignment horizontal="right" vertical="top" wrapText="1" readingOrder="1"/>
    </xf>
    <xf numFmtId="4" fontId="1" fillId="4" borderId="10" xfId="0" applyNumberFormat="1" applyFont="1" applyFill="1" applyBorder="1"/>
    <xf numFmtId="4" fontId="1" fillId="4" borderId="12" xfId="0" applyNumberFormat="1" applyFont="1" applyFill="1" applyBorder="1"/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4" fontId="6" fillId="0" borderId="10" xfId="1" applyNumberFormat="1" applyFont="1" applyFill="1" applyBorder="1" applyAlignment="1">
      <alignment horizontal="right" vertical="center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NumberFormat="1" applyFont="1" applyFill="1" applyBorder="1" applyAlignment="1">
      <alignment horizontal="left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51"/>
  <sheetViews>
    <sheetView showGridLines="0" tabSelected="1" workbookViewId="0">
      <pane ySplit="1" topLeftCell="A2" activePane="bottomLeft" state="frozen"/>
      <selection pane="bottomLeft" activeCell="U33" sqref="U33:X33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3.42578125" customWidth="1"/>
    <col min="11" max="11" width="2" customWidth="1"/>
    <col min="12" max="12" width="8.5703125" customWidth="1"/>
    <col min="13" max="13" width="0.28515625" customWidth="1"/>
    <col min="14" max="14" width="1.42578125" customWidth="1"/>
    <col min="15" max="15" width="1.140625" customWidth="1"/>
    <col min="16" max="16" width="0" hidden="1" customWidth="1"/>
    <col min="17" max="17" width="16.85546875" customWidth="1"/>
    <col min="18" max="18" width="0" hidden="1" customWidth="1"/>
    <col min="19" max="19" width="16.85546875" customWidth="1"/>
    <col min="20" max="20" width="4.85546875" customWidth="1"/>
    <col min="21" max="21" width="3.28515625" style="11" customWidth="1"/>
    <col min="22" max="22" width="0.28515625" style="11" customWidth="1"/>
    <col min="23" max="23" width="9.85546875" style="11" customWidth="1"/>
    <col min="24" max="24" width="2.42578125" style="11" customWidth="1"/>
    <col min="25" max="25" width="6.85546875" style="11" customWidth="1"/>
    <col min="26" max="26" width="7.28515625" style="11" customWidth="1"/>
    <col min="27" max="27" width="0" style="11" hidden="1" customWidth="1"/>
    <col min="28" max="28" width="1.28515625" style="11" customWidth="1"/>
    <col min="29" max="30" width="0.5703125" style="11" customWidth="1"/>
    <col min="31" max="32" width="0" hidden="1" customWidth="1"/>
    <col min="34" max="34" width="12" bestFit="1" customWidth="1"/>
  </cols>
  <sheetData>
    <row r="1" spans="2:29" ht="0" hidden="1" customHeight="1" x14ac:dyDescent="0.25"/>
    <row r="2" spans="2:29" ht="2.8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6"/>
      <c r="V2" s="16"/>
      <c r="W2" s="16"/>
      <c r="X2" s="16"/>
      <c r="Y2" s="16"/>
      <c r="Z2" s="16"/>
      <c r="AA2" s="16"/>
      <c r="AB2" s="16"/>
      <c r="AC2" s="16"/>
    </row>
    <row r="3" spans="2:29" ht="5.6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7"/>
      <c r="V3" s="17"/>
      <c r="W3" s="17"/>
      <c r="X3" s="17"/>
      <c r="Y3" s="17"/>
      <c r="Z3" s="17"/>
      <c r="AA3" s="17"/>
      <c r="AB3" s="18"/>
      <c r="AC3" s="19"/>
    </row>
    <row r="4" spans="2:29" ht="16.350000000000001" customHeight="1" x14ac:dyDescent="0.25">
      <c r="B4" s="6"/>
      <c r="C4" s="2"/>
      <c r="D4" s="2"/>
      <c r="E4" s="27" t="s">
        <v>1</v>
      </c>
      <c r="F4" s="28"/>
      <c r="G4" s="28"/>
      <c r="H4" s="28"/>
      <c r="I4" s="28"/>
      <c r="J4" s="28"/>
      <c r="K4" s="28"/>
      <c r="L4" s="29">
        <v>18013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16"/>
      <c r="AB4" s="20"/>
      <c r="AC4" s="19"/>
    </row>
    <row r="5" spans="2:29" ht="16.350000000000001" customHeight="1" x14ac:dyDescent="0.25">
      <c r="B5" s="6"/>
      <c r="C5" s="2"/>
      <c r="D5" s="2"/>
      <c r="E5" s="27" t="s">
        <v>2</v>
      </c>
      <c r="F5" s="28"/>
      <c r="G5" s="28"/>
      <c r="H5" s="28"/>
      <c r="I5" s="28"/>
      <c r="J5" s="28"/>
      <c r="K5" s="28"/>
      <c r="L5" s="31" t="s">
        <v>3</v>
      </c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16"/>
      <c r="AB5" s="20"/>
      <c r="AC5" s="19"/>
    </row>
    <row r="6" spans="2:29" ht="16.350000000000001" customHeight="1" x14ac:dyDescent="0.25">
      <c r="B6" s="6"/>
      <c r="C6" s="2"/>
      <c r="D6" s="2"/>
      <c r="E6" s="27" t="s">
        <v>4</v>
      </c>
      <c r="F6" s="28"/>
      <c r="G6" s="28"/>
      <c r="H6" s="28"/>
      <c r="I6" s="28"/>
      <c r="J6" s="28"/>
      <c r="K6" s="28"/>
      <c r="L6" s="31" t="s">
        <v>5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16"/>
      <c r="AB6" s="20"/>
      <c r="AC6" s="19"/>
    </row>
    <row r="7" spans="2:29" ht="2.85" customHeight="1" x14ac:dyDescent="0.25"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21"/>
      <c r="V7" s="21"/>
      <c r="W7" s="21"/>
      <c r="X7" s="21"/>
      <c r="Y7" s="21"/>
      <c r="Z7" s="21"/>
      <c r="AA7" s="21"/>
      <c r="AB7" s="22"/>
      <c r="AC7" s="19"/>
    </row>
    <row r="8" spans="2:29" ht="0" hidden="1" customHeight="1" x14ac:dyDescent="0.2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19"/>
      <c r="V8" s="19"/>
      <c r="W8" s="19"/>
      <c r="X8" s="19"/>
      <c r="Y8" s="19"/>
      <c r="Z8" s="19"/>
      <c r="AA8" s="19"/>
      <c r="AB8" s="19"/>
      <c r="AC8" s="19"/>
    </row>
    <row r="9" spans="2:29" ht="2.85" customHeight="1" x14ac:dyDescent="0.25">
      <c r="B9" s="2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9"/>
      <c r="V9" s="19"/>
      <c r="W9" s="19"/>
      <c r="X9" s="19"/>
      <c r="Y9" s="19"/>
      <c r="Z9" s="19"/>
      <c r="AA9" s="19"/>
      <c r="AB9" s="19"/>
      <c r="AC9" s="19"/>
    </row>
    <row r="10" spans="2:29" ht="14.25" customHeight="1" x14ac:dyDescent="0.25"/>
    <row r="11" spans="2:29" ht="2.85" customHeight="1" x14ac:dyDescent="0.25"/>
    <row r="12" spans="2:29" ht="0" hidden="1" customHeight="1" x14ac:dyDescent="0.25"/>
    <row r="13" spans="2:29" ht="17.100000000000001" customHeight="1" x14ac:dyDescent="0.25">
      <c r="B13" s="40" t="s">
        <v>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</row>
    <row r="14" spans="2:29" ht="2.85" customHeight="1" x14ac:dyDescent="0.25"/>
    <row r="15" spans="2:29" ht="11.45" customHeight="1" x14ac:dyDescent="0.25">
      <c r="B15" s="41" t="s">
        <v>7</v>
      </c>
      <c r="C15" s="42"/>
      <c r="D15" s="42"/>
      <c r="E15" s="42"/>
      <c r="F15" s="43" t="s">
        <v>8</v>
      </c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4" t="s">
        <v>9</v>
      </c>
      <c r="V15" s="45"/>
      <c r="W15" s="45"/>
      <c r="X15" s="45"/>
      <c r="Y15" s="44" t="s">
        <v>10</v>
      </c>
      <c r="Z15" s="45"/>
      <c r="AA15" s="45"/>
      <c r="AB15" s="45"/>
      <c r="AC15" s="45"/>
    </row>
    <row r="16" spans="2:29" ht="11.45" customHeight="1" x14ac:dyDescent="0.25">
      <c r="B16" s="32" t="s">
        <v>11</v>
      </c>
      <c r="C16" s="33"/>
      <c r="D16" s="33"/>
      <c r="E16" s="33"/>
      <c r="F16" s="34" t="s">
        <v>12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5" t="s">
        <v>13</v>
      </c>
      <c r="V16" s="36"/>
      <c r="W16" s="36"/>
      <c r="X16" s="36"/>
      <c r="Y16" s="35" t="s">
        <v>13</v>
      </c>
      <c r="Z16" s="36"/>
      <c r="AA16" s="36"/>
      <c r="AB16" s="36"/>
      <c r="AC16" s="36"/>
    </row>
    <row r="17" spans="2:29" ht="11.25" customHeight="1" x14ac:dyDescent="0.25">
      <c r="B17" s="37" t="s">
        <v>14</v>
      </c>
      <c r="C17" s="33"/>
      <c r="D17" s="33"/>
      <c r="E17" s="33"/>
      <c r="F17" s="38" t="s">
        <v>15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9">
        <f>SUM('Položky všech ceníků'!Y9:Z54)</f>
        <v>0</v>
      </c>
      <c r="V17" s="36"/>
      <c r="W17" s="36"/>
      <c r="X17" s="36"/>
      <c r="Y17" s="39">
        <f>U17</f>
        <v>0</v>
      </c>
      <c r="Z17" s="36"/>
      <c r="AA17" s="36"/>
      <c r="AB17" s="36"/>
      <c r="AC17" s="36"/>
    </row>
    <row r="18" spans="2:29" ht="11.45" customHeight="1" x14ac:dyDescent="0.25">
      <c r="B18" s="37" t="s">
        <v>16</v>
      </c>
      <c r="C18" s="33"/>
      <c r="D18" s="33"/>
      <c r="E18" s="33"/>
      <c r="F18" s="38" t="s">
        <v>17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9">
        <f>U17/13.9837014788565</f>
        <v>0</v>
      </c>
      <c r="V18" s="36"/>
      <c r="W18" s="36"/>
      <c r="X18" s="36"/>
      <c r="Y18" s="39">
        <f t="shared" ref="Y18:Y25" si="0">U18</f>
        <v>0</v>
      </c>
      <c r="Z18" s="36"/>
      <c r="AA18" s="36"/>
      <c r="AB18" s="36"/>
      <c r="AC18" s="36"/>
    </row>
    <row r="19" spans="2:29" ht="11.45" customHeight="1" x14ac:dyDescent="0.25">
      <c r="B19" s="37" t="s">
        <v>18</v>
      </c>
      <c r="C19" s="33"/>
      <c r="D19" s="33"/>
      <c r="E19" s="33"/>
      <c r="F19" s="38" t="s">
        <v>19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9">
        <f>SUM('Položky všech ceníků'!Y63:Z89)</f>
        <v>0</v>
      </c>
      <c r="V19" s="36"/>
      <c r="W19" s="36"/>
      <c r="X19" s="36"/>
      <c r="Y19" s="39">
        <f t="shared" si="0"/>
        <v>0</v>
      </c>
      <c r="Z19" s="36"/>
      <c r="AA19" s="36"/>
      <c r="AB19" s="36"/>
      <c r="AC19" s="36"/>
    </row>
    <row r="20" spans="2:29" ht="11.45" customHeight="1" x14ac:dyDescent="0.25">
      <c r="B20" s="37" t="s">
        <v>20</v>
      </c>
      <c r="C20" s="33"/>
      <c r="D20" s="33"/>
      <c r="E20" s="33"/>
      <c r="F20" s="38" t="s">
        <v>21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9">
        <f>U19/62.5006901710494</f>
        <v>0</v>
      </c>
      <c r="V20" s="36"/>
      <c r="W20" s="36"/>
      <c r="X20" s="36"/>
      <c r="Y20" s="39">
        <f t="shared" si="0"/>
        <v>0</v>
      </c>
      <c r="Z20" s="36"/>
      <c r="AA20" s="36"/>
      <c r="AB20" s="36"/>
      <c r="AC20" s="36"/>
    </row>
    <row r="21" spans="2:29" ht="11.25" customHeight="1" x14ac:dyDescent="0.25">
      <c r="B21" s="37" t="s">
        <v>22</v>
      </c>
      <c r="C21" s="33"/>
      <c r="D21" s="33"/>
      <c r="E21" s="33"/>
      <c r="F21" s="38" t="s">
        <v>23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9">
        <f>SUM('Položky všech ceníků'!Y98:Z109)</f>
        <v>0</v>
      </c>
      <c r="V21" s="36"/>
      <c r="W21" s="36"/>
      <c r="X21" s="36"/>
      <c r="Y21" s="39">
        <f t="shared" si="0"/>
        <v>0</v>
      </c>
      <c r="Z21" s="36"/>
      <c r="AA21" s="36"/>
      <c r="AB21" s="36"/>
      <c r="AC21" s="36"/>
    </row>
    <row r="22" spans="2:29" ht="11.45" customHeight="1" x14ac:dyDescent="0.25">
      <c r="B22" s="37" t="s">
        <v>24</v>
      </c>
      <c r="C22" s="33"/>
      <c r="D22" s="33"/>
      <c r="E22" s="33"/>
      <c r="F22" s="38" t="s">
        <v>25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9">
        <f>SUM('Položky všech ceníků'!Y119:Z125)</f>
        <v>0</v>
      </c>
      <c r="V22" s="36"/>
      <c r="W22" s="36"/>
      <c r="X22" s="36"/>
      <c r="Y22" s="39">
        <f t="shared" si="0"/>
        <v>0</v>
      </c>
      <c r="Z22" s="36"/>
      <c r="AA22" s="36"/>
      <c r="AB22" s="36"/>
      <c r="AC22" s="36"/>
    </row>
    <row r="23" spans="2:29" ht="11.45" customHeight="1" x14ac:dyDescent="0.25">
      <c r="B23" s="37" t="s">
        <v>26</v>
      </c>
      <c r="C23" s="33"/>
      <c r="D23" s="33"/>
      <c r="E23" s="33"/>
      <c r="F23" s="38" t="s">
        <v>27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9">
        <f>SUM('Položky všech ceníků'!Y135:Z135)</f>
        <v>0</v>
      </c>
      <c r="V23" s="36"/>
      <c r="W23" s="36"/>
      <c r="X23" s="36"/>
      <c r="Y23" s="39">
        <f t="shared" si="0"/>
        <v>0</v>
      </c>
      <c r="Z23" s="36"/>
      <c r="AA23" s="36"/>
      <c r="AB23" s="36"/>
      <c r="AC23" s="36"/>
    </row>
    <row r="24" spans="2:29" ht="11.45" customHeight="1" x14ac:dyDescent="0.25">
      <c r="B24" s="37" t="s">
        <v>28</v>
      </c>
      <c r="C24" s="33"/>
      <c r="D24" s="33"/>
      <c r="E24" s="33"/>
      <c r="F24" s="38" t="s">
        <v>29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9">
        <f>SUM('Položky všech ceníků'!Y144:Z233)</f>
        <v>0</v>
      </c>
      <c r="V24" s="36"/>
      <c r="W24" s="36"/>
      <c r="X24" s="36"/>
      <c r="Y24" s="39">
        <f t="shared" si="0"/>
        <v>0</v>
      </c>
      <c r="Z24" s="36"/>
      <c r="AA24" s="36"/>
      <c r="AB24" s="36"/>
      <c r="AC24" s="36"/>
    </row>
    <row r="25" spans="2:29" ht="11.25" customHeight="1" x14ac:dyDescent="0.25">
      <c r="B25" s="37" t="s">
        <v>30</v>
      </c>
      <c r="C25" s="33"/>
      <c r="D25" s="33"/>
      <c r="E25" s="33"/>
      <c r="F25" s="38" t="s">
        <v>31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9">
        <f>U24*0.05</f>
        <v>0</v>
      </c>
      <c r="V25" s="36"/>
      <c r="W25" s="36"/>
      <c r="X25" s="36"/>
      <c r="Y25" s="39">
        <f t="shared" si="0"/>
        <v>0</v>
      </c>
      <c r="Z25" s="36"/>
      <c r="AA25" s="36"/>
      <c r="AB25" s="36"/>
      <c r="AC25" s="36"/>
    </row>
    <row r="26" spans="2:29" ht="11.45" customHeight="1" x14ac:dyDescent="0.25">
      <c r="B26" s="32" t="s">
        <v>13</v>
      </c>
      <c r="C26" s="33"/>
      <c r="D26" s="33"/>
      <c r="E26" s="33"/>
      <c r="F26" s="34" t="s">
        <v>32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5">
        <f>SUM(U17:X25)</f>
        <v>0</v>
      </c>
      <c r="V26" s="36"/>
      <c r="W26" s="36"/>
      <c r="X26" s="36"/>
      <c r="Y26" s="35">
        <f>U26</f>
        <v>0</v>
      </c>
      <c r="Z26" s="36"/>
      <c r="AA26" s="36"/>
      <c r="AB26" s="36"/>
      <c r="AC26" s="36"/>
    </row>
    <row r="27" spans="2:29" ht="11.45" customHeight="1" x14ac:dyDescent="0.25">
      <c r="B27" s="37" t="s">
        <v>13</v>
      </c>
      <c r="C27" s="33"/>
      <c r="D27" s="33"/>
      <c r="E27" s="33"/>
      <c r="F27" s="38" t="s">
        <v>13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9" t="s">
        <v>13</v>
      </c>
      <c r="V27" s="36"/>
      <c r="W27" s="36"/>
      <c r="X27" s="36"/>
      <c r="Y27" s="39" t="s">
        <v>13</v>
      </c>
      <c r="Z27" s="36"/>
      <c r="AA27" s="36"/>
      <c r="AB27" s="36"/>
      <c r="AC27" s="36"/>
    </row>
    <row r="28" spans="2:29" ht="11.45" customHeight="1" x14ac:dyDescent="0.25">
      <c r="B28" s="32" t="s">
        <v>33</v>
      </c>
      <c r="C28" s="33"/>
      <c r="D28" s="33"/>
      <c r="E28" s="33"/>
      <c r="F28" s="34" t="s">
        <v>34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5" t="s">
        <v>13</v>
      </c>
      <c r="V28" s="36"/>
      <c r="W28" s="36"/>
      <c r="X28" s="36"/>
      <c r="Y28" s="35" t="s">
        <v>13</v>
      </c>
      <c r="Z28" s="36"/>
      <c r="AA28" s="36"/>
      <c r="AB28" s="36"/>
      <c r="AC28" s="36"/>
    </row>
    <row r="29" spans="2:29" ht="11.45" customHeight="1" x14ac:dyDescent="0.25">
      <c r="B29" s="37" t="s">
        <v>35</v>
      </c>
      <c r="C29" s="33"/>
      <c r="D29" s="33"/>
      <c r="E29" s="33"/>
      <c r="F29" s="38" t="s">
        <v>36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9">
        <f>SUM('Položky všech ceníků'!Y264:Z276)</f>
        <v>0</v>
      </c>
      <c r="V29" s="36"/>
      <c r="W29" s="36"/>
      <c r="X29" s="36"/>
      <c r="Y29" s="39">
        <f>U29</f>
        <v>0</v>
      </c>
      <c r="Z29" s="36"/>
      <c r="AA29" s="36"/>
      <c r="AB29" s="36"/>
      <c r="AC29" s="36"/>
    </row>
    <row r="30" spans="2:29" ht="11.25" customHeight="1" x14ac:dyDescent="0.25">
      <c r="B30" s="32" t="s">
        <v>13</v>
      </c>
      <c r="C30" s="33"/>
      <c r="D30" s="33"/>
      <c r="E30" s="33"/>
      <c r="F30" s="34" t="s">
        <v>37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5">
        <f>SUM(U29)</f>
        <v>0</v>
      </c>
      <c r="V30" s="36"/>
      <c r="W30" s="36"/>
      <c r="X30" s="36"/>
      <c r="Y30" s="35">
        <f>U30</f>
        <v>0</v>
      </c>
      <c r="Z30" s="36"/>
      <c r="AA30" s="36"/>
      <c r="AB30" s="36"/>
      <c r="AC30" s="36"/>
    </row>
    <row r="31" spans="2:29" ht="11.45" customHeight="1" x14ac:dyDescent="0.25">
      <c r="B31" s="37" t="s">
        <v>13</v>
      </c>
      <c r="C31" s="33"/>
      <c r="D31" s="33"/>
      <c r="E31" s="33"/>
      <c r="F31" s="38" t="s">
        <v>13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9" t="s">
        <v>13</v>
      </c>
      <c r="V31" s="36"/>
      <c r="W31" s="36"/>
      <c r="X31" s="36"/>
      <c r="Y31" s="39" t="s">
        <v>13</v>
      </c>
      <c r="Z31" s="36"/>
      <c r="AA31" s="36"/>
      <c r="AB31" s="36"/>
      <c r="AC31" s="36"/>
    </row>
    <row r="32" spans="2:29" ht="11.45" customHeight="1" x14ac:dyDescent="0.25">
      <c r="B32" s="32" t="s">
        <v>38</v>
      </c>
      <c r="C32" s="33"/>
      <c r="D32" s="33"/>
      <c r="E32" s="33"/>
      <c r="F32" s="34" t="s">
        <v>39</v>
      </c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5" t="s">
        <v>13</v>
      </c>
      <c r="V32" s="36"/>
      <c r="W32" s="36"/>
      <c r="X32" s="36"/>
      <c r="Y32" s="35" t="s">
        <v>13</v>
      </c>
      <c r="Z32" s="36"/>
      <c r="AA32" s="36"/>
      <c r="AB32" s="36"/>
      <c r="AC32" s="36"/>
    </row>
    <row r="33" spans="2:29" ht="11.45" customHeight="1" x14ac:dyDescent="0.25">
      <c r="B33" s="37" t="s">
        <v>40</v>
      </c>
      <c r="C33" s="33"/>
      <c r="D33" s="33"/>
      <c r="E33" s="33"/>
      <c r="F33" s="38" t="s">
        <v>41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9">
        <f>SUM('Položky všech ceníků'!Y243:Z254)</f>
        <v>0</v>
      </c>
      <c r="V33" s="36"/>
      <c r="W33" s="36"/>
      <c r="X33" s="36"/>
      <c r="Y33" s="39">
        <f>U33</f>
        <v>0</v>
      </c>
      <c r="Z33" s="36"/>
      <c r="AA33" s="36"/>
      <c r="AB33" s="36"/>
      <c r="AC33" s="36"/>
    </row>
    <row r="34" spans="2:29" ht="11.25" customHeight="1" x14ac:dyDescent="0.25">
      <c r="B34" s="32" t="s">
        <v>13</v>
      </c>
      <c r="C34" s="33"/>
      <c r="D34" s="33"/>
      <c r="E34" s="33"/>
      <c r="F34" s="34" t="s">
        <v>42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5">
        <f>SUM(U33)</f>
        <v>0</v>
      </c>
      <c r="V34" s="36"/>
      <c r="W34" s="36"/>
      <c r="X34" s="36"/>
      <c r="Y34" s="35">
        <f>U34</f>
        <v>0</v>
      </c>
      <c r="Z34" s="36"/>
      <c r="AA34" s="36"/>
      <c r="AB34" s="36"/>
      <c r="AC34" s="36"/>
    </row>
    <row r="35" spans="2:29" ht="11.45" customHeight="1" x14ac:dyDescent="0.25">
      <c r="B35" s="37" t="s">
        <v>13</v>
      </c>
      <c r="C35" s="33"/>
      <c r="D35" s="33"/>
      <c r="E35" s="33"/>
      <c r="F35" s="38" t="s">
        <v>13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9" t="s">
        <v>13</v>
      </c>
      <c r="V35" s="36"/>
      <c r="W35" s="36"/>
      <c r="X35" s="36"/>
      <c r="Y35" s="39" t="s">
        <v>13</v>
      </c>
      <c r="Z35" s="36"/>
      <c r="AA35" s="36"/>
      <c r="AB35" s="36"/>
      <c r="AC35" s="36"/>
    </row>
    <row r="36" spans="2:29" ht="11.25" customHeight="1" x14ac:dyDescent="0.25">
      <c r="B36" s="46" t="s">
        <v>43</v>
      </c>
      <c r="C36" s="42"/>
      <c r="D36" s="42"/>
      <c r="E36" s="42"/>
      <c r="F36" s="47" t="s">
        <v>44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8">
        <f>SUM(U34,U30,U26)</f>
        <v>0</v>
      </c>
      <c r="V36" s="45"/>
      <c r="W36" s="45"/>
      <c r="X36" s="45"/>
      <c r="Y36" s="48">
        <f>U36</f>
        <v>0</v>
      </c>
      <c r="Z36" s="45"/>
      <c r="AA36" s="45"/>
      <c r="AB36" s="45"/>
      <c r="AC36" s="45"/>
    </row>
    <row r="37" spans="2:29" ht="0" hidden="1" customHeight="1" x14ac:dyDescent="0.25"/>
    <row r="38" spans="2:29" ht="14.1" customHeight="1" x14ac:dyDescent="0.25"/>
    <row r="39" spans="2:29" x14ac:dyDescent="0.25">
      <c r="B39" s="49" t="s">
        <v>13</v>
      </c>
      <c r="C39" s="50"/>
      <c r="D39" s="50"/>
      <c r="E39" s="50"/>
      <c r="F39" s="50"/>
      <c r="G39" s="50"/>
      <c r="H39" s="50"/>
      <c r="J39" s="51" t="s">
        <v>9</v>
      </c>
      <c r="K39" s="50"/>
      <c r="L39" s="50"/>
      <c r="M39" s="50"/>
      <c r="N39" s="50"/>
      <c r="O39" s="50"/>
      <c r="Q39" s="10" t="s">
        <v>45</v>
      </c>
      <c r="S39" s="10" t="s">
        <v>46</v>
      </c>
    </row>
    <row r="40" spans="2:29" x14ac:dyDescent="0.25">
      <c r="B40" s="51" t="s">
        <v>47</v>
      </c>
      <c r="C40" s="50"/>
      <c r="D40" s="50"/>
      <c r="E40" s="50"/>
      <c r="F40" s="50"/>
      <c r="G40" s="50"/>
      <c r="H40" s="50"/>
      <c r="I40" s="9"/>
      <c r="J40" s="53">
        <f>U36</f>
        <v>0</v>
      </c>
      <c r="K40" s="54"/>
      <c r="L40" s="54"/>
      <c r="M40" s="54"/>
      <c r="N40" s="54"/>
      <c r="O40" s="54"/>
      <c r="P40" s="23"/>
      <c r="Q40" s="24">
        <f>0.21*J40</f>
        <v>0</v>
      </c>
      <c r="R40" s="23"/>
      <c r="S40" s="24">
        <f>Q40+J40</f>
        <v>0</v>
      </c>
    </row>
    <row r="41" spans="2:29" ht="0" hidden="1" customHeight="1" x14ac:dyDescent="0.25"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2:29" ht="3" customHeight="1" x14ac:dyDescent="0.25"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2:29" x14ac:dyDescent="0.25">
      <c r="B43" s="55" t="s">
        <v>48</v>
      </c>
      <c r="C43" s="33"/>
      <c r="D43" s="33"/>
      <c r="E43" s="33"/>
      <c r="F43" s="33"/>
      <c r="G43" s="33"/>
      <c r="H43" s="33"/>
      <c r="J43" s="56">
        <f>J40</f>
        <v>0</v>
      </c>
      <c r="K43" s="57"/>
      <c r="L43" s="57"/>
      <c r="M43" s="57"/>
      <c r="N43" s="57"/>
      <c r="O43" s="57"/>
      <c r="P43" s="25"/>
      <c r="Q43" s="26">
        <f>Q40</f>
        <v>0</v>
      </c>
      <c r="R43" s="25"/>
      <c r="S43" s="26">
        <f>S40</f>
        <v>0</v>
      </c>
    </row>
    <row r="44" spans="2:29" ht="5.65" customHeight="1" x14ac:dyDescent="0.25"/>
    <row r="45" spans="2:29" ht="2.85" customHeight="1" x14ac:dyDescent="0.25"/>
    <row r="46" spans="2:29" ht="0" hidden="1" customHeight="1" x14ac:dyDescent="0.25"/>
    <row r="47" spans="2:29" ht="12.6" customHeight="1" x14ac:dyDescent="0.25">
      <c r="B47" s="58" t="s">
        <v>49</v>
      </c>
      <c r="C47" s="33"/>
      <c r="D47" s="33"/>
      <c r="E47" s="33"/>
      <c r="F47" s="33"/>
      <c r="G47" s="33"/>
      <c r="H47" s="33"/>
      <c r="I47" s="33"/>
      <c r="J47" s="33"/>
    </row>
    <row r="48" spans="2:29" ht="11.45" customHeight="1" x14ac:dyDescent="0.25"/>
    <row r="49" spans="2:14" ht="11.45" customHeight="1" x14ac:dyDescent="0.25">
      <c r="B49" s="52" t="s">
        <v>50</v>
      </c>
      <c r="C49" s="33"/>
      <c r="D49" s="33"/>
      <c r="E49" s="33"/>
      <c r="F49" s="33"/>
      <c r="G49" s="33"/>
      <c r="H49" s="34" t="s">
        <v>51</v>
      </c>
      <c r="I49" s="33"/>
      <c r="J49" s="33"/>
      <c r="K49" s="33"/>
      <c r="L49" s="33"/>
      <c r="M49" s="33"/>
      <c r="N49" s="33"/>
    </row>
    <row r="50" spans="2:14" ht="11.45" customHeight="1" x14ac:dyDescent="0.25">
      <c r="B50" s="52" t="s">
        <v>52</v>
      </c>
      <c r="C50" s="33"/>
      <c r="D50" s="33"/>
      <c r="E50" s="33"/>
      <c r="F50" s="33"/>
      <c r="G50" s="33"/>
      <c r="H50" s="34" t="s">
        <v>53</v>
      </c>
      <c r="I50" s="33"/>
      <c r="J50" s="33"/>
      <c r="K50" s="33"/>
      <c r="L50" s="33"/>
      <c r="M50" s="33"/>
      <c r="N50" s="33"/>
    </row>
    <row r="51" spans="2:14" ht="11.25" customHeight="1" x14ac:dyDescent="0.25">
      <c r="B51" s="52" t="s">
        <v>54</v>
      </c>
      <c r="C51" s="33"/>
      <c r="D51" s="33"/>
      <c r="E51" s="33"/>
      <c r="F51" s="33"/>
      <c r="G51" s="33"/>
      <c r="H51" s="34" t="s">
        <v>55</v>
      </c>
      <c r="I51" s="33"/>
      <c r="J51" s="33"/>
      <c r="K51" s="33"/>
      <c r="L51" s="33"/>
      <c r="M51" s="33"/>
      <c r="N51" s="33"/>
    </row>
  </sheetData>
  <sheetProtection password="CA3C" sheet="1" objects="1" scenarios="1"/>
  <mergeCells count="108">
    <mergeCell ref="B49:G49"/>
    <mergeCell ref="H49:N49"/>
    <mergeCell ref="B50:G50"/>
    <mergeCell ref="H50:N50"/>
    <mergeCell ref="B51:G51"/>
    <mergeCell ref="H51:N51"/>
    <mergeCell ref="B40:H40"/>
    <mergeCell ref="J40:O40"/>
    <mergeCell ref="B43:H43"/>
    <mergeCell ref="J43:O43"/>
    <mergeCell ref="B47:J47"/>
    <mergeCell ref="B36:E36"/>
    <mergeCell ref="F36:T36"/>
    <mergeCell ref="U36:X36"/>
    <mergeCell ref="Y36:AC36"/>
    <mergeCell ref="B39:H39"/>
    <mergeCell ref="J39:O39"/>
    <mergeCell ref="B34:E34"/>
    <mergeCell ref="F34:T34"/>
    <mergeCell ref="U34:X34"/>
    <mergeCell ref="Y34:AC34"/>
    <mergeCell ref="B35:E35"/>
    <mergeCell ref="F35:T35"/>
    <mergeCell ref="U35:X35"/>
    <mergeCell ref="Y35:AC35"/>
    <mergeCell ref="B32:E32"/>
    <mergeCell ref="F32:T32"/>
    <mergeCell ref="U32:X32"/>
    <mergeCell ref="Y32:AC32"/>
    <mergeCell ref="B33:E33"/>
    <mergeCell ref="F33:T33"/>
    <mergeCell ref="U33:X33"/>
    <mergeCell ref="Y33:AC33"/>
    <mergeCell ref="B30:E30"/>
    <mergeCell ref="F30:T30"/>
    <mergeCell ref="U30:X30"/>
    <mergeCell ref="Y30:AC30"/>
    <mergeCell ref="B31:E31"/>
    <mergeCell ref="F31:T31"/>
    <mergeCell ref="U31:X31"/>
    <mergeCell ref="Y31:AC31"/>
    <mergeCell ref="B28:E28"/>
    <mergeCell ref="F28:T28"/>
    <mergeCell ref="U28:X28"/>
    <mergeCell ref="Y28:AC28"/>
    <mergeCell ref="B29:E29"/>
    <mergeCell ref="F29:T29"/>
    <mergeCell ref="U29:X29"/>
    <mergeCell ref="Y29:AC29"/>
    <mergeCell ref="B26:E26"/>
    <mergeCell ref="F26:T26"/>
    <mergeCell ref="U26:X26"/>
    <mergeCell ref="Y26:AC26"/>
    <mergeCell ref="B27:E27"/>
    <mergeCell ref="F27:T27"/>
    <mergeCell ref="U27:X27"/>
    <mergeCell ref="Y27:AC27"/>
    <mergeCell ref="B24:E24"/>
    <mergeCell ref="F24:T24"/>
    <mergeCell ref="U24:X24"/>
    <mergeCell ref="Y24:AC24"/>
    <mergeCell ref="B25:E25"/>
    <mergeCell ref="F25:T25"/>
    <mergeCell ref="U25:X25"/>
    <mergeCell ref="Y25:AC25"/>
    <mergeCell ref="B22:E22"/>
    <mergeCell ref="F22:T22"/>
    <mergeCell ref="U22:X22"/>
    <mergeCell ref="Y22:AC22"/>
    <mergeCell ref="B23:E23"/>
    <mergeCell ref="F23:T23"/>
    <mergeCell ref="U23:X23"/>
    <mergeCell ref="Y23:AC23"/>
    <mergeCell ref="B20:E20"/>
    <mergeCell ref="F20:T20"/>
    <mergeCell ref="U20:X20"/>
    <mergeCell ref="Y20:AC20"/>
    <mergeCell ref="B21:E21"/>
    <mergeCell ref="F21:T21"/>
    <mergeCell ref="U21:X21"/>
    <mergeCell ref="Y21:AC21"/>
    <mergeCell ref="B18:E18"/>
    <mergeCell ref="F18:T18"/>
    <mergeCell ref="U18:X18"/>
    <mergeCell ref="Y18:AC18"/>
    <mergeCell ref="B19:E19"/>
    <mergeCell ref="F19:T19"/>
    <mergeCell ref="U19:X19"/>
    <mergeCell ref="Y19:AC19"/>
    <mergeCell ref="B17:E17"/>
    <mergeCell ref="F17:T17"/>
    <mergeCell ref="U17:X17"/>
    <mergeCell ref="Y17:AC17"/>
    <mergeCell ref="B13:AC13"/>
    <mergeCell ref="B15:E15"/>
    <mergeCell ref="F15:T15"/>
    <mergeCell ref="U15:X15"/>
    <mergeCell ref="Y15:AC15"/>
    <mergeCell ref="E4:K4"/>
    <mergeCell ref="L4:Z4"/>
    <mergeCell ref="E5:K5"/>
    <mergeCell ref="L5:Z5"/>
    <mergeCell ref="E6:K6"/>
    <mergeCell ref="L6:Z6"/>
    <mergeCell ref="B16:E16"/>
    <mergeCell ref="F16:T16"/>
    <mergeCell ref="U16:X16"/>
    <mergeCell ref="Y16:AC16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79"/>
  <sheetViews>
    <sheetView showGridLines="0" workbookViewId="0">
      <pane ySplit="4" topLeftCell="A5" activePane="bottomLeft" state="frozen"/>
      <selection pane="bottomLeft" activeCell="S9" sqref="S9:U9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1.5703125" customWidth="1"/>
    <col min="10" max="10" width="0.85546875" customWidth="1"/>
    <col min="11" max="11" width="0" hidden="1" customWidth="1"/>
    <col min="12" max="12" width="1.5703125" customWidth="1"/>
    <col min="13" max="13" width="9.28515625" customWidth="1"/>
    <col min="14" max="14" width="0.28515625" customWidth="1"/>
    <col min="15" max="15" width="2.140625" customWidth="1"/>
    <col min="16" max="16" width="7.140625" customWidth="1"/>
    <col min="17" max="17" width="0.85546875" customWidth="1"/>
    <col min="18" max="18" width="20.5703125" customWidth="1"/>
    <col min="19" max="19" width="13.7109375" style="11" customWidth="1"/>
    <col min="20" max="20" width="0.28515625" style="11" customWidth="1"/>
    <col min="21" max="21" width="1.28515625" style="11" customWidth="1"/>
    <col min="22" max="22" width="8.5703125" style="11" customWidth="1"/>
    <col min="23" max="23" width="0.42578125" style="11" customWidth="1"/>
    <col min="24" max="24" width="6.28515625" style="11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1:27" ht="2.85" customHeight="1" x14ac:dyDescent="0.25"/>
    <row r="2" spans="1:27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2"/>
      <c r="T2" s="12"/>
      <c r="U2" s="12"/>
      <c r="V2" s="12"/>
      <c r="W2" s="12"/>
      <c r="X2" s="12"/>
      <c r="Y2" s="1"/>
      <c r="Z2" s="1"/>
      <c r="AA2" s="1"/>
    </row>
    <row r="3" spans="1:27" ht="11.25" customHeight="1" x14ac:dyDescent="0.25">
      <c r="A3" s="64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0" hidden="1" customHeight="1" x14ac:dyDescent="0.25"/>
    <row r="5" spans="1:27" ht="2.85" customHeight="1" x14ac:dyDescent="0.25"/>
    <row r="6" spans="1:27" ht="17.100000000000001" customHeight="1" x14ac:dyDescent="0.25">
      <c r="B6" s="40" t="s">
        <v>56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7" ht="2.85" customHeight="1" x14ac:dyDescent="0.25"/>
    <row r="8" spans="1:27" ht="23.25" customHeight="1" x14ac:dyDescent="0.25">
      <c r="B8" s="59" t="s">
        <v>57</v>
      </c>
      <c r="C8" s="60"/>
      <c r="D8" s="61" t="s">
        <v>58</v>
      </c>
      <c r="E8" s="60"/>
      <c r="F8" s="60"/>
      <c r="G8" s="60"/>
      <c r="H8" s="60"/>
      <c r="I8" s="60"/>
      <c r="J8" s="60"/>
      <c r="K8" s="60"/>
      <c r="L8" s="60"/>
      <c r="M8" s="61" t="s">
        <v>8</v>
      </c>
      <c r="N8" s="60"/>
      <c r="O8" s="60"/>
      <c r="P8" s="60"/>
      <c r="Q8" s="60"/>
      <c r="R8" s="60"/>
      <c r="S8" s="62" t="s">
        <v>59</v>
      </c>
      <c r="T8" s="63"/>
      <c r="U8" s="63"/>
      <c r="V8" s="62" t="s">
        <v>60</v>
      </c>
      <c r="W8" s="63"/>
      <c r="X8" s="13" t="s">
        <v>61</v>
      </c>
      <c r="Y8" s="59" t="s">
        <v>62</v>
      </c>
      <c r="Z8" s="60"/>
    </row>
    <row r="9" spans="1:27" ht="24.75" customHeight="1" x14ac:dyDescent="0.25">
      <c r="B9" s="37">
        <v>1</v>
      </c>
      <c r="C9" s="33"/>
      <c r="D9" s="38" t="s">
        <v>63</v>
      </c>
      <c r="E9" s="33"/>
      <c r="F9" s="33"/>
      <c r="G9" s="33"/>
      <c r="H9" s="33"/>
      <c r="I9" s="33"/>
      <c r="J9" s="33"/>
      <c r="K9" s="33"/>
      <c r="L9" s="33"/>
      <c r="M9" s="38" t="s">
        <v>64</v>
      </c>
      <c r="N9" s="33"/>
      <c r="O9" s="33"/>
      <c r="P9" s="33"/>
      <c r="Q9" s="33"/>
      <c r="R9" s="33"/>
      <c r="S9" s="69">
        <v>0</v>
      </c>
      <c r="T9" s="70"/>
      <c r="U9" s="71"/>
      <c r="V9" s="39" t="s">
        <v>65</v>
      </c>
      <c r="W9" s="36"/>
      <c r="X9" s="14" t="s">
        <v>66</v>
      </c>
      <c r="Y9" s="65">
        <f>V9*S9</f>
        <v>0</v>
      </c>
      <c r="Z9" s="33"/>
    </row>
    <row r="10" spans="1:27" ht="24.75" customHeight="1" x14ac:dyDescent="0.25">
      <c r="B10" s="37">
        <v>2</v>
      </c>
      <c r="C10" s="33"/>
      <c r="D10" s="38" t="s">
        <v>67</v>
      </c>
      <c r="E10" s="33"/>
      <c r="F10" s="33"/>
      <c r="G10" s="33"/>
      <c r="H10" s="33"/>
      <c r="I10" s="33"/>
      <c r="J10" s="33"/>
      <c r="K10" s="33"/>
      <c r="L10" s="33"/>
      <c r="M10" s="38" t="s">
        <v>68</v>
      </c>
      <c r="N10" s="33"/>
      <c r="O10" s="33"/>
      <c r="P10" s="33"/>
      <c r="Q10" s="33"/>
      <c r="R10" s="33"/>
      <c r="S10" s="69">
        <v>0</v>
      </c>
      <c r="T10" s="70"/>
      <c r="U10" s="71"/>
      <c r="V10" s="39" t="s">
        <v>69</v>
      </c>
      <c r="W10" s="36"/>
      <c r="X10" s="14" t="s">
        <v>66</v>
      </c>
      <c r="Y10" s="65">
        <f t="shared" ref="Y10:Y54" si="0">V10*S10</f>
        <v>0</v>
      </c>
      <c r="Z10" s="33"/>
    </row>
    <row r="11" spans="1:27" ht="30" customHeight="1" x14ac:dyDescent="0.25">
      <c r="B11" s="37">
        <v>3</v>
      </c>
      <c r="C11" s="33"/>
      <c r="D11" s="38" t="s">
        <v>70</v>
      </c>
      <c r="E11" s="33"/>
      <c r="F11" s="33"/>
      <c r="G11" s="33"/>
      <c r="H11" s="33"/>
      <c r="I11" s="33"/>
      <c r="J11" s="33"/>
      <c r="K11" s="33"/>
      <c r="L11" s="33"/>
      <c r="M11" s="38" t="s">
        <v>71</v>
      </c>
      <c r="N11" s="33"/>
      <c r="O11" s="33"/>
      <c r="P11" s="33"/>
      <c r="Q11" s="33"/>
      <c r="R11" s="33"/>
      <c r="S11" s="66">
        <v>0</v>
      </c>
      <c r="T11" s="67"/>
      <c r="U11" s="68"/>
      <c r="V11" s="39" t="s">
        <v>72</v>
      </c>
      <c r="W11" s="36"/>
      <c r="X11" s="14" t="s">
        <v>73</v>
      </c>
      <c r="Y11" s="65">
        <f t="shared" si="0"/>
        <v>0</v>
      </c>
      <c r="Z11" s="33"/>
    </row>
    <row r="12" spans="1:27" ht="30" customHeight="1" x14ac:dyDescent="0.25">
      <c r="B12" s="37">
        <v>4</v>
      </c>
      <c r="C12" s="33"/>
      <c r="D12" s="38" t="s">
        <v>70</v>
      </c>
      <c r="E12" s="33"/>
      <c r="F12" s="33"/>
      <c r="G12" s="33"/>
      <c r="H12" s="33"/>
      <c r="I12" s="33"/>
      <c r="J12" s="33"/>
      <c r="K12" s="33"/>
      <c r="L12" s="33"/>
      <c r="M12" s="38" t="s">
        <v>71</v>
      </c>
      <c r="N12" s="33"/>
      <c r="O12" s="33"/>
      <c r="P12" s="33"/>
      <c r="Q12" s="33"/>
      <c r="R12" s="33"/>
      <c r="S12" s="66">
        <v>0</v>
      </c>
      <c r="T12" s="67"/>
      <c r="U12" s="68"/>
      <c r="V12" s="39" t="s">
        <v>74</v>
      </c>
      <c r="W12" s="36"/>
      <c r="X12" s="14" t="s">
        <v>73</v>
      </c>
      <c r="Y12" s="65">
        <f t="shared" si="0"/>
        <v>0</v>
      </c>
      <c r="Z12" s="33"/>
    </row>
    <row r="13" spans="1:27" ht="30" customHeight="1" x14ac:dyDescent="0.25">
      <c r="B13" s="37">
        <v>5</v>
      </c>
      <c r="C13" s="33"/>
      <c r="D13" s="38" t="s">
        <v>75</v>
      </c>
      <c r="E13" s="33"/>
      <c r="F13" s="33"/>
      <c r="G13" s="33"/>
      <c r="H13" s="33"/>
      <c r="I13" s="33"/>
      <c r="J13" s="33"/>
      <c r="K13" s="33"/>
      <c r="L13" s="33"/>
      <c r="M13" s="38" t="s">
        <v>76</v>
      </c>
      <c r="N13" s="33"/>
      <c r="O13" s="33"/>
      <c r="P13" s="33"/>
      <c r="Q13" s="33"/>
      <c r="R13" s="33"/>
      <c r="S13" s="66">
        <v>0</v>
      </c>
      <c r="T13" s="67"/>
      <c r="U13" s="68"/>
      <c r="V13" s="39" t="s">
        <v>77</v>
      </c>
      <c r="W13" s="36"/>
      <c r="X13" s="14" t="s">
        <v>73</v>
      </c>
      <c r="Y13" s="65">
        <f t="shared" si="0"/>
        <v>0</v>
      </c>
      <c r="Z13" s="33"/>
    </row>
    <row r="14" spans="1:27" ht="30" customHeight="1" x14ac:dyDescent="0.25">
      <c r="B14" s="37">
        <v>6</v>
      </c>
      <c r="C14" s="33"/>
      <c r="D14" s="38" t="s">
        <v>78</v>
      </c>
      <c r="E14" s="33"/>
      <c r="F14" s="33"/>
      <c r="G14" s="33"/>
      <c r="H14" s="33"/>
      <c r="I14" s="33"/>
      <c r="J14" s="33"/>
      <c r="K14" s="33"/>
      <c r="L14" s="33"/>
      <c r="M14" s="38" t="s">
        <v>79</v>
      </c>
      <c r="N14" s="33"/>
      <c r="O14" s="33"/>
      <c r="P14" s="33"/>
      <c r="Q14" s="33"/>
      <c r="R14" s="33"/>
      <c r="S14" s="66">
        <v>0</v>
      </c>
      <c r="T14" s="67"/>
      <c r="U14" s="68"/>
      <c r="V14" s="39" t="s">
        <v>80</v>
      </c>
      <c r="W14" s="36"/>
      <c r="X14" s="14" t="s">
        <v>73</v>
      </c>
      <c r="Y14" s="65">
        <f t="shared" si="0"/>
        <v>0</v>
      </c>
      <c r="Z14" s="33"/>
    </row>
    <row r="15" spans="1:27" x14ac:dyDescent="0.25">
      <c r="B15" s="37">
        <v>7</v>
      </c>
      <c r="C15" s="33"/>
      <c r="D15" s="38" t="s">
        <v>81</v>
      </c>
      <c r="E15" s="33"/>
      <c r="F15" s="33"/>
      <c r="G15" s="33"/>
      <c r="H15" s="33"/>
      <c r="I15" s="33"/>
      <c r="J15" s="33"/>
      <c r="K15" s="33"/>
      <c r="L15" s="33"/>
      <c r="M15" s="38" t="s">
        <v>82</v>
      </c>
      <c r="N15" s="33"/>
      <c r="O15" s="33"/>
      <c r="P15" s="33"/>
      <c r="Q15" s="33"/>
      <c r="R15" s="33"/>
      <c r="S15" s="66">
        <v>0</v>
      </c>
      <c r="T15" s="67"/>
      <c r="U15" s="68"/>
      <c r="V15" s="39" t="s">
        <v>83</v>
      </c>
      <c r="W15" s="36"/>
      <c r="X15" s="14" t="s">
        <v>66</v>
      </c>
      <c r="Y15" s="65">
        <f t="shared" si="0"/>
        <v>0</v>
      </c>
      <c r="Z15" s="33"/>
    </row>
    <row r="16" spans="1:27" x14ac:dyDescent="0.25">
      <c r="B16" s="37">
        <v>8</v>
      </c>
      <c r="C16" s="33"/>
      <c r="D16" s="38" t="s">
        <v>81</v>
      </c>
      <c r="E16" s="33"/>
      <c r="F16" s="33"/>
      <c r="G16" s="33"/>
      <c r="H16" s="33"/>
      <c r="I16" s="33"/>
      <c r="J16" s="33"/>
      <c r="K16" s="33"/>
      <c r="L16" s="33"/>
      <c r="M16" s="38" t="s">
        <v>84</v>
      </c>
      <c r="N16" s="33"/>
      <c r="O16" s="33"/>
      <c r="P16" s="33"/>
      <c r="Q16" s="33"/>
      <c r="R16" s="33"/>
      <c r="S16" s="66">
        <v>0</v>
      </c>
      <c r="T16" s="67"/>
      <c r="U16" s="68"/>
      <c r="V16" s="39" t="s">
        <v>85</v>
      </c>
      <c r="W16" s="36"/>
      <c r="X16" s="14" t="s">
        <v>66</v>
      </c>
      <c r="Y16" s="65">
        <f t="shared" si="0"/>
        <v>0</v>
      </c>
      <c r="Z16" s="33"/>
    </row>
    <row r="17" spans="2:26" x14ac:dyDescent="0.25">
      <c r="B17" s="37">
        <v>9</v>
      </c>
      <c r="C17" s="33"/>
      <c r="D17" s="38" t="s">
        <v>86</v>
      </c>
      <c r="E17" s="33"/>
      <c r="F17" s="33"/>
      <c r="G17" s="33"/>
      <c r="H17" s="33"/>
      <c r="I17" s="33"/>
      <c r="J17" s="33"/>
      <c r="K17" s="33"/>
      <c r="L17" s="33"/>
      <c r="M17" s="38" t="s">
        <v>87</v>
      </c>
      <c r="N17" s="33"/>
      <c r="O17" s="33"/>
      <c r="P17" s="33"/>
      <c r="Q17" s="33"/>
      <c r="R17" s="33"/>
      <c r="S17" s="66">
        <v>0</v>
      </c>
      <c r="T17" s="67"/>
      <c r="U17" s="68"/>
      <c r="V17" s="39" t="s">
        <v>88</v>
      </c>
      <c r="W17" s="36"/>
      <c r="X17" s="14" t="s">
        <v>73</v>
      </c>
      <c r="Y17" s="65">
        <f t="shared" si="0"/>
        <v>0</v>
      </c>
      <c r="Z17" s="33"/>
    </row>
    <row r="18" spans="2:26" x14ac:dyDescent="0.25">
      <c r="B18" s="37">
        <v>10</v>
      </c>
      <c r="C18" s="33"/>
      <c r="D18" s="38" t="s">
        <v>89</v>
      </c>
      <c r="E18" s="33"/>
      <c r="F18" s="33"/>
      <c r="G18" s="33"/>
      <c r="H18" s="33"/>
      <c r="I18" s="33"/>
      <c r="J18" s="33"/>
      <c r="K18" s="33"/>
      <c r="L18" s="33"/>
      <c r="M18" s="38" t="s">
        <v>90</v>
      </c>
      <c r="N18" s="33"/>
      <c r="O18" s="33"/>
      <c r="P18" s="33"/>
      <c r="Q18" s="33"/>
      <c r="R18" s="33"/>
      <c r="S18" s="66">
        <v>0</v>
      </c>
      <c r="T18" s="67"/>
      <c r="U18" s="68"/>
      <c r="V18" s="39" t="s">
        <v>91</v>
      </c>
      <c r="W18" s="36"/>
      <c r="X18" s="14" t="s">
        <v>73</v>
      </c>
      <c r="Y18" s="65">
        <f t="shared" si="0"/>
        <v>0</v>
      </c>
      <c r="Z18" s="33"/>
    </row>
    <row r="19" spans="2:26" x14ac:dyDescent="0.25">
      <c r="B19" s="37">
        <v>11</v>
      </c>
      <c r="C19" s="33"/>
      <c r="D19" s="38" t="s">
        <v>92</v>
      </c>
      <c r="E19" s="33"/>
      <c r="F19" s="33"/>
      <c r="G19" s="33"/>
      <c r="H19" s="33"/>
      <c r="I19" s="33"/>
      <c r="J19" s="33"/>
      <c r="K19" s="33"/>
      <c r="L19" s="33"/>
      <c r="M19" s="38" t="s">
        <v>93</v>
      </c>
      <c r="N19" s="33"/>
      <c r="O19" s="33"/>
      <c r="P19" s="33"/>
      <c r="Q19" s="33"/>
      <c r="R19" s="33"/>
      <c r="S19" s="66">
        <v>0</v>
      </c>
      <c r="T19" s="67"/>
      <c r="U19" s="68"/>
      <c r="V19" s="39" t="s">
        <v>83</v>
      </c>
      <c r="W19" s="36"/>
      <c r="X19" s="14" t="s">
        <v>73</v>
      </c>
      <c r="Y19" s="65">
        <f t="shared" si="0"/>
        <v>0</v>
      </c>
      <c r="Z19" s="33"/>
    </row>
    <row r="20" spans="2:26" x14ac:dyDescent="0.25">
      <c r="B20" s="37">
        <v>12</v>
      </c>
      <c r="C20" s="33"/>
      <c r="D20" s="38" t="s">
        <v>94</v>
      </c>
      <c r="E20" s="33"/>
      <c r="F20" s="33"/>
      <c r="G20" s="33"/>
      <c r="H20" s="33"/>
      <c r="I20" s="33"/>
      <c r="J20" s="33"/>
      <c r="K20" s="33"/>
      <c r="L20" s="33"/>
      <c r="M20" s="38" t="s">
        <v>95</v>
      </c>
      <c r="N20" s="33"/>
      <c r="O20" s="33"/>
      <c r="P20" s="33"/>
      <c r="Q20" s="33"/>
      <c r="R20" s="33"/>
      <c r="S20" s="66">
        <v>0</v>
      </c>
      <c r="T20" s="67"/>
      <c r="U20" s="68"/>
      <c r="V20" s="39" t="s">
        <v>96</v>
      </c>
      <c r="W20" s="36"/>
      <c r="X20" s="14" t="s">
        <v>73</v>
      </c>
      <c r="Y20" s="65">
        <f t="shared" si="0"/>
        <v>0</v>
      </c>
      <c r="Z20" s="33"/>
    </row>
    <row r="21" spans="2:26" x14ac:dyDescent="0.25">
      <c r="B21" s="37">
        <v>13</v>
      </c>
      <c r="C21" s="33"/>
      <c r="D21" s="38" t="s">
        <v>97</v>
      </c>
      <c r="E21" s="33"/>
      <c r="F21" s="33"/>
      <c r="G21" s="33"/>
      <c r="H21" s="33"/>
      <c r="I21" s="33"/>
      <c r="J21" s="33"/>
      <c r="K21" s="33"/>
      <c r="L21" s="33"/>
      <c r="M21" s="38" t="s">
        <v>98</v>
      </c>
      <c r="N21" s="33"/>
      <c r="O21" s="33"/>
      <c r="P21" s="33"/>
      <c r="Q21" s="33"/>
      <c r="R21" s="33"/>
      <c r="S21" s="66">
        <v>0</v>
      </c>
      <c r="T21" s="67"/>
      <c r="U21" s="68"/>
      <c r="V21" s="39" t="s">
        <v>88</v>
      </c>
      <c r="W21" s="36"/>
      <c r="X21" s="14" t="s">
        <v>73</v>
      </c>
      <c r="Y21" s="65">
        <f t="shared" si="0"/>
        <v>0</v>
      </c>
      <c r="Z21" s="33"/>
    </row>
    <row r="22" spans="2:26" ht="21" customHeight="1" x14ac:dyDescent="0.25">
      <c r="B22" s="37">
        <v>14</v>
      </c>
      <c r="C22" s="33"/>
      <c r="D22" s="38" t="s">
        <v>99</v>
      </c>
      <c r="E22" s="33"/>
      <c r="F22" s="33"/>
      <c r="G22" s="33"/>
      <c r="H22" s="33"/>
      <c r="I22" s="33"/>
      <c r="J22" s="33"/>
      <c r="K22" s="33"/>
      <c r="L22" s="33"/>
      <c r="M22" s="38" t="s">
        <v>100</v>
      </c>
      <c r="N22" s="33"/>
      <c r="O22" s="33"/>
      <c r="P22" s="33"/>
      <c r="Q22" s="33"/>
      <c r="R22" s="33"/>
      <c r="S22" s="66">
        <v>0</v>
      </c>
      <c r="T22" s="67"/>
      <c r="U22" s="68"/>
      <c r="V22" s="39" t="s">
        <v>101</v>
      </c>
      <c r="W22" s="36"/>
      <c r="X22" s="14" t="s">
        <v>73</v>
      </c>
      <c r="Y22" s="65">
        <f t="shared" si="0"/>
        <v>0</v>
      </c>
      <c r="Z22" s="33"/>
    </row>
    <row r="23" spans="2:26" ht="20.25" customHeight="1" x14ac:dyDescent="0.25">
      <c r="B23" s="37">
        <v>15</v>
      </c>
      <c r="C23" s="33"/>
      <c r="D23" s="38" t="s">
        <v>102</v>
      </c>
      <c r="E23" s="33"/>
      <c r="F23" s="33"/>
      <c r="G23" s="33"/>
      <c r="H23" s="33"/>
      <c r="I23" s="33"/>
      <c r="J23" s="33"/>
      <c r="K23" s="33"/>
      <c r="L23" s="33"/>
      <c r="M23" s="38" t="s">
        <v>103</v>
      </c>
      <c r="N23" s="33"/>
      <c r="O23" s="33"/>
      <c r="P23" s="33"/>
      <c r="Q23" s="33"/>
      <c r="R23" s="33"/>
      <c r="S23" s="66">
        <v>0</v>
      </c>
      <c r="T23" s="67"/>
      <c r="U23" s="68"/>
      <c r="V23" s="39" t="s">
        <v>104</v>
      </c>
      <c r="W23" s="36"/>
      <c r="X23" s="14" t="s">
        <v>73</v>
      </c>
      <c r="Y23" s="65">
        <f t="shared" si="0"/>
        <v>0</v>
      </c>
      <c r="Z23" s="33"/>
    </row>
    <row r="24" spans="2:26" ht="23.25" customHeight="1" x14ac:dyDescent="0.25">
      <c r="B24" s="37">
        <v>16</v>
      </c>
      <c r="C24" s="33"/>
      <c r="D24" s="38" t="s">
        <v>102</v>
      </c>
      <c r="E24" s="33"/>
      <c r="F24" s="33"/>
      <c r="G24" s="33"/>
      <c r="H24" s="33"/>
      <c r="I24" s="33"/>
      <c r="J24" s="33"/>
      <c r="K24" s="33"/>
      <c r="L24" s="33"/>
      <c r="M24" s="38" t="s">
        <v>103</v>
      </c>
      <c r="N24" s="33"/>
      <c r="O24" s="33"/>
      <c r="P24" s="33"/>
      <c r="Q24" s="33"/>
      <c r="R24" s="33"/>
      <c r="S24" s="66">
        <v>0</v>
      </c>
      <c r="T24" s="67"/>
      <c r="U24" s="68"/>
      <c r="V24" s="39" t="s">
        <v>105</v>
      </c>
      <c r="W24" s="36"/>
      <c r="X24" s="14" t="s">
        <v>73</v>
      </c>
      <c r="Y24" s="65">
        <f t="shared" si="0"/>
        <v>0</v>
      </c>
      <c r="Z24" s="33"/>
    </row>
    <row r="25" spans="2:26" ht="23.25" customHeight="1" x14ac:dyDescent="0.25">
      <c r="B25" s="37">
        <v>17</v>
      </c>
      <c r="C25" s="33"/>
      <c r="D25" s="38" t="s">
        <v>106</v>
      </c>
      <c r="E25" s="33"/>
      <c r="F25" s="33"/>
      <c r="G25" s="33"/>
      <c r="H25" s="33"/>
      <c r="I25" s="33"/>
      <c r="J25" s="33"/>
      <c r="K25" s="33"/>
      <c r="L25" s="33"/>
      <c r="M25" s="38" t="s">
        <v>107</v>
      </c>
      <c r="N25" s="33"/>
      <c r="O25" s="33"/>
      <c r="P25" s="33"/>
      <c r="Q25" s="33"/>
      <c r="R25" s="33"/>
      <c r="S25" s="66">
        <v>0</v>
      </c>
      <c r="T25" s="67"/>
      <c r="U25" s="68"/>
      <c r="V25" s="39" t="s">
        <v>77</v>
      </c>
      <c r="W25" s="36"/>
      <c r="X25" s="14" t="s">
        <v>73</v>
      </c>
      <c r="Y25" s="65">
        <f t="shared" si="0"/>
        <v>0</v>
      </c>
      <c r="Z25" s="33"/>
    </row>
    <row r="26" spans="2:26" x14ac:dyDescent="0.25">
      <c r="B26" s="37">
        <v>18</v>
      </c>
      <c r="C26" s="33"/>
      <c r="D26" s="38" t="s">
        <v>108</v>
      </c>
      <c r="E26" s="33"/>
      <c r="F26" s="33"/>
      <c r="G26" s="33"/>
      <c r="H26" s="33"/>
      <c r="I26" s="33"/>
      <c r="J26" s="33"/>
      <c r="K26" s="33"/>
      <c r="L26" s="33"/>
      <c r="M26" s="38" t="s">
        <v>109</v>
      </c>
      <c r="N26" s="33"/>
      <c r="O26" s="33"/>
      <c r="P26" s="33"/>
      <c r="Q26" s="33"/>
      <c r="R26" s="33"/>
      <c r="S26" s="66">
        <v>0</v>
      </c>
      <c r="T26" s="67"/>
      <c r="U26" s="68"/>
      <c r="V26" s="39" t="s">
        <v>110</v>
      </c>
      <c r="W26" s="36"/>
      <c r="X26" s="14" t="s">
        <v>66</v>
      </c>
      <c r="Y26" s="65">
        <f t="shared" si="0"/>
        <v>0</v>
      </c>
      <c r="Z26" s="33"/>
    </row>
    <row r="27" spans="2:26" x14ac:dyDescent="0.25">
      <c r="B27" s="37">
        <v>19</v>
      </c>
      <c r="C27" s="33"/>
      <c r="D27" s="38" t="s">
        <v>111</v>
      </c>
      <c r="E27" s="33"/>
      <c r="F27" s="33"/>
      <c r="G27" s="33"/>
      <c r="H27" s="33"/>
      <c r="I27" s="33"/>
      <c r="J27" s="33"/>
      <c r="K27" s="33"/>
      <c r="L27" s="33"/>
      <c r="M27" s="38" t="s">
        <v>112</v>
      </c>
      <c r="N27" s="33"/>
      <c r="O27" s="33"/>
      <c r="P27" s="33"/>
      <c r="Q27" s="33"/>
      <c r="R27" s="33"/>
      <c r="S27" s="66">
        <v>0</v>
      </c>
      <c r="T27" s="67"/>
      <c r="U27" s="68"/>
      <c r="V27" s="39" t="s">
        <v>113</v>
      </c>
      <c r="W27" s="36"/>
      <c r="X27" s="14" t="s">
        <v>66</v>
      </c>
      <c r="Y27" s="65">
        <f t="shared" si="0"/>
        <v>0</v>
      </c>
      <c r="Z27" s="33"/>
    </row>
    <row r="28" spans="2:26" x14ac:dyDescent="0.25">
      <c r="B28" s="37">
        <v>20</v>
      </c>
      <c r="C28" s="33"/>
      <c r="D28" s="38" t="s">
        <v>111</v>
      </c>
      <c r="E28" s="33"/>
      <c r="F28" s="33"/>
      <c r="G28" s="33"/>
      <c r="H28" s="33"/>
      <c r="I28" s="33"/>
      <c r="J28" s="33"/>
      <c r="K28" s="33"/>
      <c r="L28" s="33"/>
      <c r="M28" s="38" t="s">
        <v>114</v>
      </c>
      <c r="N28" s="33"/>
      <c r="O28" s="33"/>
      <c r="P28" s="33"/>
      <c r="Q28" s="33"/>
      <c r="R28" s="33"/>
      <c r="S28" s="66">
        <v>0</v>
      </c>
      <c r="T28" s="67"/>
      <c r="U28" s="68"/>
      <c r="V28" s="39">
        <v>2300</v>
      </c>
      <c r="W28" s="36"/>
      <c r="X28" s="14" t="s">
        <v>66</v>
      </c>
      <c r="Y28" s="65">
        <f t="shared" si="0"/>
        <v>0</v>
      </c>
      <c r="Z28" s="33"/>
    </row>
    <row r="29" spans="2:26" x14ac:dyDescent="0.25">
      <c r="B29" s="37">
        <v>21</v>
      </c>
      <c r="C29" s="33"/>
      <c r="D29" s="38" t="s">
        <v>115</v>
      </c>
      <c r="E29" s="33"/>
      <c r="F29" s="33"/>
      <c r="G29" s="33"/>
      <c r="H29" s="33"/>
      <c r="I29" s="33"/>
      <c r="J29" s="33"/>
      <c r="K29" s="33"/>
      <c r="L29" s="33"/>
      <c r="M29" s="38" t="s">
        <v>116</v>
      </c>
      <c r="N29" s="33"/>
      <c r="O29" s="33"/>
      <c r="P29" s="33"/>
      <c r="Q29" s="33"/>
      <c r="R29" s="33"/>
      <c r="S29" s="66">
        <v>0</v>
      </c>
      <c r="T29" s="67"/>
      <c r="U29" s="68"/>
      <c r="V29" s="39">
        <v>2343</v>
      </c>
      <c r="W29" s="36"/>
      <c r="X29" s="14" t="s">
        <v>66</v>
      </c>
      <c r="Y29" s="65">
        <f t="shared" si="0"/>
        <v>0</v>
      </c>
      <c r="Z29" s="33"/>
    </row>
    <row r="30" spans="2:26" x14ac:dyDescent="0.25">
      <c r="B30" s="37">
        <v>22</v>
      </c>
      <c r="C30" s="33"/>
      <c r="D30" s="38" t="s">
        <v>117</v>
      </c>
      <c r="E30" s="33"/>
      <c r="F30" s="33"/>
      <c r="G30" s="33"/>
      <c r="H30" s="33"/>
      <c r="I30" s="33"/>
      <c r="J30" s="33"/>
      <c r="K30" s="33"/>
      <c r="L30" s="33"/>
      <c r="M30" s="38" t="s">
        <v>118</v>
      </c>
      <c r="N30" s="33"/>
      <c r="O30" s="33"/>
      <c r="P30" s="33"/>
      <c r="Q30" s="33"/>
      <c r="R30" s="33"/>
      <c r="S30" s="66">
        <v>0</v>
      </c>
      <c r="T30" s="67"/>
      <c r="U30" s="68"/>
      <c r="V30" s="39" t="s">
        <v>119</v>
      </c>
      <c r="W30" s="36"/>
      <c r="X30" s="14" t="s">
        <v>66</v>
      </c>
      <c r="Y30" s="65">
        <f t="shared" si="0"/>
        <v>0</v>
      </c>
      <c r="Z30" s="33"/>
    </row>
    <row r="31" spans="2:26" x14ac:dyDescent="0.25">
      <c r="B31" s="37">
        <v>23</v>
      </c>
      <c r="C31" s="33"/>
      <c r="D31" s="38" t="s">
        <v>120</v>
      </c>
      <c r="E31" s="33"/>
      <c r="F31" s="33"/>
      <c r="G31" s="33"/>
      <c r="H31" s="33"/>
      <c r="I31" s="33"/>
      <c r="J31" s="33"/>
      <c r="K31" s="33"/>
      <c r="L31" s="33"/>
      <c r="M31" s="38" t="s">
        <v>121</v>
      </c>
      <c r="N31" s="33"/>
      <c r="O31" s="33"/>
      <c r="P31" s="33"/>
      <c r="Q31" s="33"/>
      <c r="R31" s="33"/>
      <c r="S31" s="66">
        <v>0</v>
      </c>
      <c r="T31" s="67"/>
      <c r="U31" s="68"/>
      <c r="V31" s="39" t="s">
        <v>122</v>
      </c>
      <c r="W31" s="36"/>
      <c r="X31" s="14" t="s">
        <v>66</v>
      </c>
      <c r="Y31" s="65">
        <f t="shared" si="0"/>
        <v>0</v>
      </c>
      <c r="Z31" s="33"/>
    </row>
    <row r="32" spans="2:26" x14ac:dyDescent="0.25">
      <c r="B32" s="37">
        <v>24</v>
      </c>
      <c r="C32" s="33"/>
      <c r="D32" s="38" t="s">
        <v>123</v>
      </c>
      <c r="E32" s="33"/>
      <c r="F32" s="33"/>
      <c r="G32" s="33"/>
      <c r="H32" s="33"/>
      <c r="I32" s="33"/>
      <c r="J32" s="33"/>
      <c r="K32" s="33"/>
      <c r="L32" s="33"/>
      <c r="M32" s="38" t="s">
        <v>124</v>
      </c>
      <c r="N32" s="33"/>
      <c r="O32" s="33"/>
      <c r="P32" s="33"/>
      <c r="Q32" s="33"/>
      <c r="R32" s="33"/>
      <c r="S32" s="66">
        <v>0</v>
      </c>
      <c r="T32" s="67"/>
      <c r="U32" s="68"/>
      <c r="V32" s="39" t="s">
        <v>125</v>
      </c>
      <c r="W32" s="36"/>
      <c r="X32" s="14" t="s">
        <v>66</v>
      </c>
      <c r="Y32" s="65">
        <f t="shared" si="0"/>
        <v>0</v>
      </c>
      <c r="Z32" s="33"/>
    </row>
    <row r="33" spans="2:26" x14ac:dyDescent="0.25">
      <c r="B33" s="37">
        <v>25</v>
      </c>
      <c r="C33" s="33"/>
      <c r="D33" s="38" t="s">
        <v>126</v>
      </c>
      <c r="E33" s="33"/>
      <c r="F33" s="33"/>
      <c r="G33" s="33"/>
      <c r="H33" s="33"/>
      <c r="I33" s="33"/>
      <c r="J33" s="33"/>
      <c r="K33" s="33"/>
      <c r="L33" s="33"/>
      <c r="M33" s="38" t="s">
        <v>127</v>
      </c>
      <c r="N33" s="33"/>
      <c r="O33" s="33"/>
      <c r="P33" s="33"/>
      <c r="Q33" s="33"/>
      <c r="R33" s="33"/>
      <c r="S33" s="66">
        <v>0</v>
      </c>
      <c r="T33" s="67"/>
      <c r="U33" s="68"/>
      <c r="V33" s="39" t="s">
        <v>128</v>
      </c>
      <c r="W33" s="36"/>
      <c r="X33" s="14" t="s">
        <v>66</v>
      </c>
      <c r="Y33" s="65">
        <f t="shared" si="0"/>
        <v>0</v>
      </c>
      <c r="Z33" s="33"/>
    </row>
    <row r="34" spans="2:26" x14ac:dyDescent="0.25">
      <c r="B34" s="37">
        <v>26</v>
      </c>
      <c r="C34" s="33"/>
      <c r="D34" s="38" t="s">
        <v>129</v>
      </c>
      <c r="E34" s="33"/>
      <c r="F34" s="33"/>
      <c r="G34" s="33"/>
      <c r="H34" s="33"/>
      <c r="I34" s="33"/>
      <c r="J34" s="33"/>
      <c r="K34" s="33"/>
      <c r="L34" s="33"/>
      <c r="M34" s="38" t="s">
        <v>130</v>
      </c>
      <c r="N34" s="33"/>
      <c r="O34" s="33"/>
      <c r="P34" s="33"/>
      <c r="Q34" s="33"/>
      <c r="R34" s="33"/>
      <c r="S34" s="66">
        <v>0</v>
      </c>
      <c r="T34" s="67"/>
      <c r="U34" s="68"/>
      <c r="V34" s="39" t="s">
        <v>131</v>
      </c>
      <c r="W34" s="36"/>
      <c r="X34" s="14" t="s">
        <v>66</v>
      </c>
      <c r="Y34" s="65">
        <f t="shared" si="0"/>
        <v>0</v>
      </c>
      <c r="Z34" s="33"/>
    </row>
    <row r="35" spans="2:26" x14ac:dyDescent="0.25">
      <c r="B35" s="37">
        <v>27</v>
      </c>
      <c r="C35" s="33"/>
      <c r="D35" s="38" t="s">
        <v>132</v>
      </c>
      <c r="E35" s="33"/>
      <c r="F35" s="33"/>
      <c r="G35" s="33"/>
      <c r="H35" s="33"/>
      <c r="I35" s="33"/>
      <c r="J35" s="33"/>
      <c r="K35" s="33"/>
      <c r="L35" s="33"/>
      <c r="M35" s="38" t="s">
        <v>133</v>
      </c>
      <c r="N35" s="33"/>
      <c r="O35" s="33"/>
      <c r="P35" s="33"/>
      <c r="Q35" s="33"/>
      <c r="R35" s="33"/>
      <c r="S35" s="66">
        <v>0</v>
      </c>
      <c r="T35" s="67"/>
      <c r="U35" s="68"/>
      <c r="V35" s="39" t="s">
        <v>85</v>
      </c>
      <c r="W35" s="36"/>
      <c r="X35" s="14" t="s">
        <v>66</v>
      </c>
      <c r="Y35" s="65">
        <f t="shared" si="0"/>
        <v>0</v>
      </c>
      <c r="Z35" s="33"/>
    </row>
    <row r="36" spans="2:26" x14ac:dyDescent="0.25">
      <c r="B36" s="37">
        <v>28</v>
      </c>
      <c r="C36" s="33"/>
      <c r="D36" s="38" t="s">
        <v>134</v>
      </c>
      <c r="E36" s="33"/>
      <c r="F36" s="33"/>
      <c r="G36" s="33"/>
      <c r="H36" s="33"/>
      <c r="I36" s="33"/>
      <c r="J36" s="33"/>
      <c r="K36" s="33"/>
      <c r="L36" s="33"/>
      <c r="M36" s="38" t="s">
        <v>135</v>
      </c>
      <c r="N36" s="33"/>
      <c r="O36" s="33"/>
      <c r="P36" s="33"/>
      <c r="Q36" s="33"/>
      <c r="R36" s="33"/>
      <c r="S36" s="66">
        <v>0</v>
      </c>
      <c r="T36" s="67"/>
      <c r="U36" s="68"/>
      <c r="V36" s="39" t="s">
        <v>77</v>
      </c>
      <c r="W36" s="36"/>
      <c r="X36" s="14" t="s">
        <v>73</v>
      </c>
      <c r="Y36" s="65">
        <f t="shared" si="0"/>
        <v>0</v>
      </c>
      <c r="Z36" s="33"/>
    </row>
    <row r="37" spans="2:26" x14ac:dyDescent="0.25">
      <c r="B37" s="37">
        <v>29</v>
      </c>
      <c r="C37" s="33"/>
      <c r="D37" s="38" t="s">
        <v>134</v>
      </c>
      <c r="E37" s="33"/>
      <c r="F37" s="33"/>
      <c r="G37" s="33"/>
      <c r="H37" s="33"/>
      <c r="I37" s="33"/>
      <c r="J37" s="33"/>
      <c r="K37" s="33"/>
      <c r="L37" s="33"/>
      <c r="M37" s="38" t="s">
        <v>135</v>
      </c>
      <c r="N37" s="33"/>
      <c r="O37" s="33"/>
      <c r="P37" s="33"/>
      <c r="Q37" s="33"/>
      <c r="R37" s="33"/>
      <c r="S37" s="66">
        <v>0</v>
      </c>
      <c r="T37" s="67"/>
      <c r="U37" s="68"/>
      <c r="V37" s="39" t="s">
        <v>136</v>
      </c>
      <c r="W37" s="36"/>
      <c r="X37" s="14" t="s">
        <v>73</v>
      </c>
      <c r="Y37" s="65">
        <f t="shared" si="0"/>
        <v>0</v>
      </c>
      <c r="Z37" s="33"/>
    </row>
    <row r="38" spans="2:26" x14ac:dyDescent="0.25">
      <c r="B38" s="37">
        <v>30</v>
      </c>
      <c r="C38" s="33"/>
      <c r="D38" s="38" t="s">
        <v>137</v>
      </c>
      <c r="E38" s="33"/>
      <c r="F38" s="33"/>
      <c r="G38" s="33"/>
      <c r="H38" s="33"/>
      <c r="I38" s="33"/>
      <c r="J38" s="33"/>
      <c r="K38" s="33"/>
      <c r="L38" s="33"/>
      <c r="M38" s="38" t="s">
        <v>138</v>
      </c>
      <c r="N38" s="33"/>
      <c r="O38" s="33"/>
      <c r="P38" s="33"/>
      <c r="Q38" s="33"/>
      <c r="R38" s="33"/>
      <c r="S38" s="66">
        <v>0</v>
      </c>
      <c r="T38" s="67"/>
      <c r="U38" s="68"/>
      <c r="V38" s="39" t="s">
        <v>139</v>
      </c>
      <c r="W38" s="36"/>
      <c r="X38" s="14" t="s">
        <v>73</v>
      </c>
      <c r="Y38" s="65">
        <f t="shared" si="0"/>
        <v>0</v>
      </c>
      <c r="Z38" s="33"/>
    </row>
    <row r="39" spans="2:26" x14ac:dyDescent="0.25">
      <c r="B39" s="37">
        <v>31</v>
      </c>
      <c r="C39" s="33"/>
      <c r="D39" s="38" t="s">
        <v>137</v>
      </c>
      <c r="E39" s="33"/>
      <c r="F39" s="33"/>
      <c r="G39" s="33"/>
      <c r="H39" s="33"/>
      <c r="I39" s="33"/>
      <c r="J39" s="33"/>
      <c r="K39" s="33"/>
      <c r="L39" s="33"/>
      <c r="M39" s="38" t="s">
        <v>138</v>
      </c>
      <c r="N39" s="33"/>
      <c r="O39" s="33"/>
      <c r="P39" s="33"/>
      <c r="Q39" s="33"/>
      <c r="R39" s="33"/>
      <c r="S39" s="66">
        <v>0</v>
      </c>
      <c r="T39" s="67"/>
      <c r="U39" s="68"/>
      <c r="V39" s="39" t="s">
        <v>140</v>
      </c>
      <c r="W39" s="36"/>
      <c r="X39" s="14" t="s">
        <v>73</v>
      </c>
      <c r="Y39" s="65">
        <f t="shared" si="0"/>
        <v>0</v>
      </c>
      <c r="Z39" s="33"/>
    </row>
    <row r="40" spans="2:26" x14ac:dyDescent="0.25">
      <c r="B40" s="37">
        <v>32</v>
      </c>
      <c r="C40" s="33"/>
      <c r="D40" s="38" t="s">
        <v>141</v>
      </c>
      <c r="E40" s="33"/>
      <c r="F40" s="33"/>
      <c r="G40" s="33"/>
      <c r="H40" s="33"/>
      <c r="I40" s="33"/>
      <c r="J40" s="33"/>
      <c r="K40" s="33"/>
      <c r="L40" s="33"/>
      <c r="M40" s="38" t="s">
        <v>135</v>
      </c>
      <c r="N40" s="33"/>
      <c r="O40" s="33"/>
      <c r="P40" s="33"/>
      <c r="Q40" s="33"/>
      <c r="R40" s="33"/>
      <c r="S40" s="66">
        <v>0</v>
      </c>
      <c r="T40" s="67"/>
      <c r="U40" s="68"/>
      <c r="V40" s="39" t="s">
        <v>88</v>
      </c>
      <c r="W40" s="36"/>
      <c r="X40" s="14" t="s">
        <v>73</v>
      </c>
      <c r="Y40" s="65">
        <f t="shared" si="0"/>
        <v>0</v>
      </c>
      <c r="Z40" s="33"/>
    </row>
    <row r="41" spans="2:26" x14ac:dyDescent="0.25">
      <c r="B41" s="37">
        <v>33</v>
      </c>
      <c r="C41" s="33"/>
      <c r="D41" s="38" t="s">
        <v>142</v>
      </c>
      <c r="E41" s="33"/>
      <c r="F41" s="33"/>
      <c r="G41" s="33"/>
      <c r="H41" s="33"/>
      <c r="I41" s="33"/>
      <c r="J41" s="33"/>
      <c r="K41" s="33"/>
      <c r="L41" s="33"/>
      <c r="M41" s="38" t="s">
        <v>143</v>
      </c>
      <c r="N41" s="33"/>
      <c r="O41" s="33"/>
      <c r="P41" s="33"/>
      <c r="Q41" s="33"/>
      <c r="R41" s="33"/>
      <c r="S41" s="66">
        <v>0</v>
      </c>
      <c r="T41" s="67"/>
      <c r="U41" s="68"/>
      <c r="V41" s="39" t="s">
        <v>144</v>
      </c>
      <c r="W41" s="36"/>
      <c r="X41" s="14" t="s">
        <v>73</v>
      </c>
      <c r="Y41" s="65">
        <f t="shared" si="0"/>
        <v>0</v>
      </c>
      <c r="Z41" s="33"/>
    </row>
    <row r="42" spans="2:26" x14ac:dyDescent="0.25">
      <c r="B42" s="37">
        <v>34</v>
      </c>
      <c r="C42" s="33"/>
      <c r="D42" s="38" t="s">
        <v>142</v>
      </c>
      <c r="E42" s="33"/>
      <c r="F42" s="33"/>
      <c r="G42" s="33"/>
      <c r="H42" s="33"/>
      <c r="I42" s="33"/>
      <c r="J42" s="33"/>
      <c r="K42" s="33"/>
      <c r="L42" s="33"/>
      <c r="M42" s="38" t="s">
        <v>145</v>
      </c>
      <c r="N42" s="33"/>
      <c r="O42" s="33"/>
      <c r="P42" s="33"/>
      <c r="Q42" s="33"/>
      <c r="R42" s="33"/>
      <c r="S42" s="66">
        <v>0</v>
      </c>
      <c r="T42" s="67"/>
      <c r="U42" s="68"/>
      <c r="V42" s="39" t="s">
        <v>146</v>
      </c>
      <c r="W42" s="36"/>
      <c r="X42" s="14" t="s">
        <v>73</v>
      </c>
      <c r="Y42" s="65">
        <f t="shared" si="0"/>
        <v>0</v>
      </c>
      <c r="Z42" s="33"/>
    </row>
    <row r="43" spans="2:26" x14ac:dyDescent="0.25">
      <c r="B43" s="37">
        <v>35</v>
      </c>
      <c r="C43" s="33"/>
      <c r="D43" s="38" t="s">
        <v>142</v>
      </c>
      <c r="E43" s="33"/>
      <c r="F43" s="33"/>
      <c r="G43" s="33"/>
      <c r="H43" s="33"/>
      <c r="I43" s="33"/>
      <c r="J43" s="33"/>
      <c r="K43" s="33"/>
      <c r="L43" s="33"/>
      <c r="M43" s="38" t="s">
        <v>147</v>
      </c>
      <c r="N43" s="33"/>
      <c r="O43" s="33"/>
      <c r="P43" s="33"/>
      <c r="Q43" s="33"/>
      <c r="R43" s="33"/>
      <c r="S43" s="66">
        <v>0</v>
      </c>
      <c r="T43" s="67"/>
      <c r="U43" s="68"/>
      <c r="V43" s="39" t="s">
        <v>148</v>
      </c>
      <c r="W43" s="36"/>
      <c r="X43" s="14" t="s">
        <v>73</v>
      </c>
      <c r="Y43" s="65">
        <f t="shared" si="0"/>
        <v>0</v>
      </c>
      <c r="Z43" s="33"/>
    </row>
    <row r="44" spans="2:26" x14ac:dyDescent="0.25">
      <c r="B44" s="37">
        <v>36</v>
      </c>
      <c r="C44" s="33"/>
      <c r="D44" s="38" t="s">
        <v>142</v>
      </c>
      <c r="E44" s="33"/>
      <c r="F44" s="33"/>
      <c r="G44" s="33"/>
      <c r="H44" s="33"/>
      <c r="I44" s="33"/>
      <c r="J44" s="33"/>
      <c r="K44" s="33"/>
      <c r="L44" s="33"/>
      <c r="M44" s="38" t="s">
        <v>149</v>
      </c>
      <c r="N44" s="33"/>
      <c r="O44" s="33"/>
      <c r="P44" s="33"/>
      <c r="Q44" s="33"/>
      <c r="R44" s="33"/>
      <c r="S44" s="66">
        <v>0</v>
      </c>
      <c r="T44" s="67"/>
      <c r="U44" s="68"/>
      <c r="V44" s="39" t="s">
        <v>150</v>
      </c>
      <c r="W44" s="36"/>
      <c r="X44" s="14" t="s">
        <v>73</v>
      </c>
      <c r="Y44" s="65">
        <f t="shared" si="0"/>
        <v>0</v>
      </c>
      <c r="Z44" s="33"/>
    </row>
    <row r="45" spans="2:26" x14ac:dyDescent="0.25">
      <c r="B45" s="37">
        <v>37</v>
      </c>
      <c r="C45" s="33"/>
      <c r="D45" s="38" t="s">
        <v>142</v>
      </c>
      <c r="E45" s="33"/>
      <c r="F45" s="33"/>
      <c r="G45" s="33"/>
      <c r="H45" s="33"/>
      <c r="I45" s="33"/>
      <c r="J45" s="33"/>
      <c r="K45" s="33"/>
      <c r="L45" s="33"/>
      <c r="M45" s="38" t="s">
        <v>151</v>
      </c>
      <c r="N45" s="33"/>
      <c r="O45" s="33"/>
      <c r="P45" s="33"/>
      <c r="Q45" s="33"/>
      <c r="R45" s="33"/>
      <c r="S45" s="66">
        <v>0</v>
      </c>
      <c r="T45" s="67"/>
      <c r="U45" s="68"/>
      <c r="V45" s="39" t="s">
        <v>152</v>
      </c>
      <c r="W45" s="36"/>
      <c r="X45" s="14" t="s">
        <v>73</v>
      </c>
      <c r="Y45" s="65">
        <f t="shared" si="0"/>
        <v>0</v>
      </c>
      <c r="Z45" s="33"/>
    </row>
    <row r="46" spans="2:26" x14ac:dyDescent="0.25">
      <c r="B46" s="37">
        <v>38</v>
      </c>
      <c r="C46" s="33"/>
      <c r="D46" s="38" t="s">
        <v>142</v>
      </c>
      <c r="E46" s="33"/>
      <c r="F46" s="33"/>
      <c r="G46" s="33"/>
      <c r="H46" s="33"/>
      <c r="I46" s="33"/>
      <c r="J46" s="33"/>
      <c r="K46" s="33"/>
      <c r="L46" s="33"/>
      <c r="M46" s="38" t="s">
        <v>153</v>
      </c>
      <c r="N46" s="33"/>
      <c r="O46" s="33"/>
      <c r="P46" s="33"/>
      <c r="Q46" s="33"/>
      <c r="R46" s="33"/>
      <c r="S46" s="66">
        <v>0</v>
      </c>
      <c r="T46" s="67"/>
      <c r="U46" s="68"/>
      <c r="V46" s="39" t="s">
        <v>154</v>
      </c>
      <c r="W46" s="36"/>
      <c r="X46" s="14" t="s">
        <v>73</v>
      </c>
      <c r="Y46" s="65">
        <f t="shared" si="0"/>
        <v>0</v>
      </c>
      <c r="Z46" s="33"/>
    </row>
    <row r="47" spans="2:26" x14ac:dyDescent="0.25">
      <c r="B47" s="37">
        <v>39</v>
      </c>
      <c r="C47" s="33"/>
      <c r="D47" s="38" t="s">
        <v>142</v>
      </c>
      <c r="E47" s="33"/>
      <c r="F47" s="33"/>
      <c r="G47" s="33"/>
      <c r="H47" s="33"/>
      <c r="I47" s="33"/>
      <c r="J47" s="33"/>
      <c r="K47" s="33"/>
      <c r="L47" s="33"/>
      <c r="M47" s="38" t="s">
        <v>155</v>
      </c>
      <c r="N47" s="33"/>
      <c r="O47" s="33"/>
      <c r="P47" s="33"/>
      <c r="Q47" s="33"/>
      <c r="R47" s="33"/>
      <c r="S47" s="66">
        <v>0</v>
      </c>
      <c r="T47" s="67"/>
      <c r="U47" s="68"/>
      <c r="V47" s="39" t="s">
        <v>156</v>
      </c>
      <c r="W47" s="36"/>
      <c r="X47" s="14" t="s">
        <v>73</v>
      </c>
      <c r="Y47" s="65">
        <f t="shared" si="0"/>
        <v>0</v>
      </c>
      <c r="Z47" s="33"/>
    </row>
    <row r="48" spans="2:26" x14ac:dyDescent="0.25">
      <c r="B48" s="37">
        <v>40</v>
      </c>
      <c r="C48" s="33"/>
      <c r="D48" s="38" t="s">
        <v>142</v>
      </c>
      <c r="E48" s="33"/>
      <c r="F48" s="33"/>
      <c r="G48" s="33"/>
      <c r="H48" s="33"/>
      <c r="I48" s="33"/>
      <c r="J48" s="33"/>
      <c r="K48" s="33"/>
      <c r="L48" s="33"/>
      <c r="M48" s="38" t="s">
        <v>157</v>
      </c>
      <c r="N48" s="33"/>
      <c r="O48" s="33"/>
      <c r="P48" s="33"/>
      <c r="Q48" s="33"/>
      <c r="R48" s="33"/>
      <c r="S48" s="66">
        <v>0</v>
      </c>
      <c r="T48" s="67"/>
      <c r="U48" s="68"/>
      <c r="V48" s="39" t="s">
        <v>158</v>
      </c>
      <c r="W48" s="36"/>
      <c r="X48" s="14" t="s">
        <v>73</v>
      </c>
      <c r="Y48" s="65">
        <f t="shared" si="0"/>
        <v>0</v>
      </c>
      <c r="Z48" s="33"/>
    </row>
    <row r="49" spans="2:26" x14ac:dyDescent="0.25">
      <c r="B49" s="37">
        <v>41</v>
      </c>
      <c r="C49" s="33"/>
      <c r="D49" s="38" t="s">
        <v>142</v>
      </c>
      <c r="E49" s="33"/>
      <c r="F49" s="33"/>
      <c r="G49" s="33"/>
      <c r="H49" s="33"/>
      <c r="I49" s="33"/>
      <c r="J49" s="33"/>
      <c r="K49" s="33"/>
      <c r="L49" s="33"/>
      <c r="M49" s="38" t="s">
        <v>159</v>
      </c>
      <c r="N49" s="33"/>
      <c r="O49" s="33"/>
      <c r="P49" s="33"/>
      <c r="Q49" s="33"/>
      <c r="R49" s="33"/>
      <c r="S49" s="66">
        <v>0</v>
      </c>
      <c r="T49" s="67"/>
      <c r="U49" s="68"/>
      <c r="V49" s="39" t="s">
        <v>77</v>
      </c>
      <c r="W49" s="36"/>
      <c r="X49" s="14" t="s">
        <v>73</v>
      </c>
      <c r="Y49" s="65">
        <f t="shared" si="0"/>
        <v>0</v>
      </c>
      <c r="Z49" s="33"/>
    </row>
    <row r="50" spans="2:26" x14ac:dyDescent="0.25">
      <c r="B50" s="37">
        <v>42</v>
      </c>
      <c r="C50" s="33"/>
      <c r="D50" s="38" t="s">
        <v>142</v>
      </c>
      <c r="E50" s="33"/>
      <c r="F50" s="33"/>
      <c r="G50" s="33"/>
      <c r="H50" s="33"/>
      <c r="I50" s="33"/>
      <c r="J50" s="33"/>
      <c r="K50" s="33"/>
      <c r="L50" s="33"/>
      <c r="M50" s="38" t="s">
        <v>160</v>
      </c>
      <c r="N50" s="33"/>
      <c r="O50" s="33"/>
      <c r="P50" s="33"/>
      <c r="Q50" s="33"/>
      <c r="R50" s="33"/>
      <c r="S50" s="66">
        <v>0</v>
      </c>
      <c r="T50" s="67"/>
      <c r="U50" s="68"/>
      <c r="V50" s="39" t="s">
        <v>161</v>
      </c>
      <c r="W50" s="36"/>
      <c r="X50" s="14" t="s">
        <v>73</v>
      </c>
      <c r="Y50" s="65">
        <f t="shared" si="0"/>
        <v>0</v>
      </c>
      <c r="Z50" s="33"/>
    </row>
    <row r="51" spans="2:26" x14ac:dyDescent="0.25">
      <c r="B51" s="37">
        <v>43</v>
      </c>
      <c r="C51" s="33"/>
      <c r="D51" s="38" t="s">
        <v>142</v>
      </c>
      <c r="E51" s="33"/>
      <c r="F51" s="33"/>
      <c r="G51" s="33"/>
      <c r="H51" s="33"/>
      <c r="I51" s="33"/>
      <c r="J51" s="33"/>
      <c r="K51" s="33"/>
      <c r="L51" s="33"/>
      <c r="M51" s="38" t="s">
        <v>162</v>
      </c>
      <c r="N51" s="33"/>
      <c r="O51" s="33"/>
      <c r="P51" s="33"/>
      <c r="Q51" s="33"/>
      <c r="R51" s="33"/>
      <c r="S51" s="66">
        <v>0</v>
      </c>
      <c r="T51" s="67"/>
      <c r="U51" s="68"/>
      <c r="V51" s="39" t="s">
        <v>77</v>
      </c>
      <c r="W51" s="36"/>
      <c r="X51" s="14" t="s">
        <v>73</v>
      </c>
      <c r="Y51" s="65">
        <f t="shared" si="0"/>
        <v>0</v>
      </c>
      <c r="Z51" s="33"/>
    </row>
    <row r="52" spans="2:26" ht="25.5" customHeight="1" x14ac:dyDescent="0.25">
      <c r="B52" s="37">
        <v>44</v>
      </c>
      <c r="C52" s="33"/>
      <c r="D52" s="38" t="s">
        <v>142</v>
      </c>
      <c r="E52" s="33"/>
      <c r="F52" s="33"/>
      <c r="G52" s="33"/>
      <c r="H52" s="33"/>
      <c r="I52" s="33"/>
      <c r="J52" s="33"/>
      <c r="K52" s="33"/>
      <c r="L52" s="33"/>
      <c r="M52" s="38" t="s">
        <v>163</v>
      </c>
      <c r="N52" s="33"/>
      <c r="O52" s="33"/>
      <c r="P52" s="33"/>
      <c r="Q52" s="33"/>
      <c r="R52" s="33"/>
      <c r="S52" s="66">
        <v>0</v>
      </c>
      <c r="T52" s="67"/>
      <c r="U52" s="68"/>
      <c r="V52" s="39" t="s">
        <v>88</v>
      </c>
      <c r="W52" s="36"/>
      <c r="X52" s="14" t="s">
        <v>73</v>
      </c>
      <c r="Y52" s="65">
        <f t="shared" si="0"/>
        <v>0</v>
      </c>
      <c r="Z52" s="33"/>
    </row>
    <row r="53" spans="2:26" ht="24.75" customHeight="1" x14ac:dyDescent="0.25">
      <c r="B53" s="37">
        <v>45</v>
      </c>
      <c r="C53" s="33"/>
      <c r="D53" s="38" t="s">
        <v>164</v>
      </c>
      <c r="E53" s="33"/>
      <c r="F53" s="33"/>
      <c r="G53" s="33"/>
      <c r="H53" s="33"/>
      <c r="I53" s="33"/>
      <c r="J53" s="33"/>
      <c r="K53" s="33"/>
      <c r="L53" s="33"/>
      <c r="M53" s="38" t="s">
        <v>165</v>
      </c>
      <c r="N53" s="33"/>
      <c r="O53" s="33"/>
      <c r="P53" s="33"/>
      <c r="Q53" s="33"/>
      <c r="R53" s="33"/>
      <c r="S53" s="66">
        <v>0</v>
      </c>
      <c r="T53" s="67"/>
      <c r="U53" s="68"/>
      <c r="V53" s="39" t="s">
        <v>101</v>
      </c>
      <c r="W53" s="36"/>
      <c r="X53" s="14" t="s">
        <v>66</v>
      </c>
      <c r="Y53" s="65">
        <f t="shared" si="0"/>
        <v>0</v>
      </c>
      <c r="Z53" s="33"/>
    </row>
    <row r="54" spans="2:26" x14ac:dyDescent="0.25">
      <c r="B54" s="37">
        <v>46</v>
      </c>
      <c r="C54" s="33"/>
      <c r="D54" s="38" t="s">
        <v>166</v>
      </c>
      <c r="E54" s="33"/>
      <c r="F54" s="33"/>
      <c r="G54" s="33"/>
      <c r="H54" s="33"/>
      <c r="I54" s="33"/>
      <c r="J54" s="33"/>
      <c r="K54" s="33"/>
      <c r="L54" s="33"/>
      <c r="M54" s="38" t="s">
        <v>167</v>
      </c>
      <c r="N54" s="33"/>
      <c r="O54" s="33"/>
      <c r="P54" s="33"/>
      <c r="Q54" s="33"/>
      <c r="R54" s="33"/>
      <c r="S54" s="69">
        <v>0</v>
      </c>
      <c r="T54" s="70"/>
      <c r="U54" s="71"/>
      <c r="V54" s="39" t="s">
        <v>168</v>
      </c>
      <c r="W54" s="36"/>
      <c r="X54" s="14" t="s">
        <v>66</v>
      </c>
      <c r="Y54" s="65">
        <f t="shared" si="0"/>
        <v>0</v>
      </c>
      <c r="Z54" s="33"/>
    </row>
    <row r="55" spans="2:26" ht="11.45" customHeight="1" x14ac:dyDescent="0.25">
      <c r="B55" s="72" t="str">
        <f>"Montáž celkem: "&amp;TEXT(SUM(Y9:Z54),"0 000,00 Kč")</f>
        <v>Montáž celkem: 0 000,00 Kč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</row>
    <row r="56" spans="2:26" ht="2.85" customHeight="1" x14ac:dyDescent="0.25"/>
    <row r="57" spans="2:26" ht="5.65" customHeight="1" x14ac:dyDescent="0.25"/>
    <row r="58" spans="2:26" ht="2.85" customHeight="1" x14ac:dyDescent="0.25"/>
    <row r="59" spans="2:26" ht="0" hidden="1" customHeight="1" x14ac:dyDescent="0.25"/>
    <row r="60" spans="2:26" ht="17.100000000000001" customHeight="1" x14ac:dyDescent="0.25">
      <c r="B60" s="40" t="s">
        <v>169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2:26" ht="2.85" customHeight="1" x14ac:dyDescent="0.25"/>
    <row r="62" spans="2:26" ht="24" customHeight="1" x14ac:dyDescent="0.25">
      <c r="B62" s="59" t="s">
        <v>57</v>
      </c>
      <c r="C62" s="60"/>
      <c r="D62" s="61" t="s">
        <v>58</v>
      </c>
      <c r="E62" s="60"/>
      <c r="F62" s="60"/>
      <c r="G62" s="60"/>
      <c r="H62" s="60"/>
      <c r="I62" s="60"/>
      <c r="J62" s="60"/>
      <c r="K62" s="60"/>
      <c r="L62" s="60"/>
      <c r="M62" s="61" t="s">
        <v>8</v>
      </c>
      <c r="N62" s="60"/>
      <c r="O62" s="60"/>
      <c r="P62" s="60"/>
      <c r="Q62" s="60"/>
      <c r="R62" s="60"/>
      <c r="S62" s="62" t="s">
        <v>59</v>
      </c>
      <c r="T62" s="63"/>
      <c r="U62" s="63"/>
      <c r="V62" s="62" t="s">
        <v>60</v>
      </c>
      <c r="W62" s="63"/>
      <c r="X62" s="13" t="s">
        <v>61</v>
      </c>
      <c r="Y62" s="59" t="s">
        <v>62</v>
      </c>
      <c r="Z62" s="60"/>
    </row>
    <row r="63" spans="2:26" ht="30" customHeight="1" x14ac:dyDescent="0.25">
      <c r="B63" s="37">
        <v>1</v>
      </c>
      <c r="C63" s="33"/>
      <c r="D63" s="38" t="s">
        <v>70</v>
      </c>
      <c r="E63" s="33"/>
      <c r="F63" s="33"/>
      <c r="G63" s="33"/>
      <c r="H63" s="33"/>
      <c r="I63" s="33"/>
      <c r="J63" s="33"/>
      <c r="K63" s="33"/>
      <c r="L63" s="33"/>
      <c r="M63" s="38" t="s">
        <v>71</v>
      </c>
      <c r="N63" s="33"/>
      <c r="O63" s="33"/>
      <c r="P63" s="33"/>
      <c r="Q63" s="33"/>
      <c r="R63" s="33"/>
      <c r="S63" s="69">
        <v>0</v>
      </c>
      <c r="T63" s="70"/>
      <c r="U63" s="71"/>
      <c r="V63" s="39" t="s">
        <v>170</v>
      </c>
      <c r="W63" s="36"/>
      <c r="X63" s="14" t="s">
        <v>73</v>
      </c>
      <c r="Y63" s="65">
        <f>V63*S63</f>
        <v>0</v>
      </c>
      <c r="Z63" s="33"/>
    </row>
    <row r="64" spans="2:26" x14ac:dyDescent="0.25">
      <c r="B64" s="37">
        <v>2</v>
      </c>
      <c r="C64" s="33"/>
      <c r="D64" s="38" t="s">
        <v>171</v>
      </c>
      <c r="E64" s="33"/>
      <c r="F64" s="33"/>
      <c r="G64" s="33"/>
      <c r="H64" s="33"/>
      <c r="I64" s="33"/>
      <c r="J64" s="33"/>
      <c r="K64" s="33"/>
      <c r="L64" s="33"/>
      <c r="M64" s="38" t="s">
        <v>172</v>
      </c>
      <c r="N64" s="33"/>
      <c r="O64" s="33"/>
      <c r="P64" s="33"/>
      <c r="Q64" s="33"/>
      <c r="R64" s="33"/>
      <c r="S64" s="69">
        <v>0</v>
      </c>
      <c r="T64" s="70"/>
      <c r="U64" s="71"/>
      <c r="V64" s="39" t="s">
        <v>173</v>
      </c>
      <c r="W64" s="36"/>
      <c r="X64" s="14" t="s">
        <v>66</v>
      </c>
      <c r="Y64" s="65">
        <f t="shared" ref="Y64:Y89" si="1">V64*S64</f>
        <v>0</v>
      </c>
      <c r="Z64" s="33"/>
    </row>
    <row r="65" spans="2:26" x14ac:dyDescent="0.25">
      <c r="B65" s="37">
        <v>3</v>
      </c>
      <c r="C65" s="33"/>
      <c r="D65" s="38" t="s">
        <v>115</v>
      </c>
      <c r="E65" s="33"/>
      <c r="F65" s="33"/>
      <c r="G65" s="33"/>
      <c r="H65" s="33"/>
      <c r="I65" s="33"/>
      <c r="J65" s="33"/>
      <c r="K65" s="33"/>
      <c r="L65" s="33"/>
      <c r="M65" s="38" t="s">
        <v>174</v>
      </c>
      <c r="N65" s="33"/>
      <c r="O65" s="33"/>
      <c r="P65" s="33"/>
      <c r="Q65" s="33"/>
      <c r="R65" s="33"/>
      <c r="S65" s="66">
        <v>0</v>
      </c>
      <c r="T65" s="67"/>
      <c r="U65" s="68"/>
      <c r="V65" s="39" t="s">
        <v>175</v>
      </c>
      <c r="W65" s="36"/>
      <c r="X65" s="14" t="s">
        <v>66</v>
      </c>
      <c r="Y65" s="65">
        <f t="shared" si="1"/>
        <v>0</v>
      </c>
      <c r="Z65" s="33"/>
    </row>
    <row r="66" spans="2:26" ht="25.5" customHeight="1" x14ac:dyDescent="0.25">
      <c r="B66" s="37">
        <v>4</v>
      </c>
      <c r="C66" s="33"/>
      <c r="D66" s="38" t="s">
        <v>176</v>
      </c>
      <c r="E66" s="33"/>
      <c r="F66" s="33"/>
      <c r="G66" s="33"/>
      <c r="H66" s="33"/>
      <c r="I66" s="33"/>
      <c r="J66" s="33"/>
      <c r="K66" s="33"/>
      <c r="L66" s="33"/>
      <c r="M66" s="38" t="s">
        <v>177</v>
      </c>
      <c r="N66" s="33"/>
      <c r="O66" s="33"/>
      <c r="P66" s="33"/>
      <c r="Q66" s="33"/>
      <c r="R66" s="33"/>
      <c r="S66" s="66">
        <v>0</v>
      </c>
      <c r="T66" s="67"/>
      <c r="U66" s="68"/>
      <c r="V66" s="39" t="s">
        <v>178</v>
      </c>
      <c r="W66" s="36"/>
      <c r="X66" s="14" t="s">
        <v>73</v>
      </c>
      <c r="Y66" s="65">
        <f t="shared" si="1"/>
        <v>0</v>
      </c>
      <c r="Z66" s="33"/>
    </row>
    <row r="67" spans="2:26" ht="25.5" customHeight="1" x14ac:dyDescent="0.25">
      <c r="B67" s="37">
        <v>5</v>
      </c>
      <c r="C67" s="33"/>
      <c r="D67" s="38" t="s">
        <v>179</v>
      </c>
      <c r="E67" s="33"/>
      <c r="F67" s="33"/>
      <c r="G67" s="33"/>
      <c r="H67" s="33"/>
      <c r="I67" s="33"/>
      <c r="J67" s="33"/>
      <c r="K67" s="33"/>
      <c r="L67" s="33"/>
      <c r="M67" s="38" t="s">
        <v>180</v>
      </c>
      <c r="N67" s="33"/>
      <c r="O67" s="33"/>
      <c r="P67" s="33"/>
      <c r="Q67" s="33"/>
      <c r="R67" s="33"/>
      <c r="S67" s="66">
        <v>0</v>
      </c>
      <c r="T67" s="67"/>
      <c r="U67" s="68"/>
      <c r="V67" s="39" t="s">
        <v>119</v>
      </c>
      <c r="W67" s="36"/>
      <c r="X67" s="14" t="s">
        <v>73</v>
      </c>
      <c r="Y67" s="65">
        <f t="shared" si="1"/>
        <v>0</v>
      </c>
      <c r="Z67" s="33"/>
    </row>
    <row r="68" spans="2:26" ht="25.5" customHeight="1" x14ac:dyDescent="0.25">
      <c r="B68" s="37">
        <v>6</v>
      </c>
      <c r="C68" s="33"/>
      <c r="D68" s="38" t="s">
        <v>181</v>
      </c>
      <c r="E68" s="33"/>
      <c r="F68" s="33"/>
      <c r="G68" s="33"/>
      <c r="H68" s="33"/>
      <c r="I68" s="33"/>
      <c r="J68" s="33"/>
      <c r="K68" s="33"/>
      <c r="L68" s="33"/>
      <c r="M68" s="38" t="s">
        <v>182</v>
      </c>
      <c r="N68" s="33"/>
      <c r="O68" s="33"/>
      <c r="P68" s="33"/>
      <c r="Q68" s="33"/>
      <c r="R68" s="33"/>
      <c r="S68" s="66">
        <v>0</v>
      </c>
      <c r="T68" s="67"/>
      <c r="U68" s="68"/>
      <c r="V68" s="39" t="s">
        <v>161</v>
      </c>
      <c r="W68" s="36"/>
      <c r="X68" s="14" t="s">
        <v>73</v>
      </c>
      <c r="Y68" s="65">
        <f t="shared" si="1"/>
        <v>0</v>
      </c>
      <c r="Z68" s="33"/>
    </row>
    <row r="69" spans="2:26" ht="48.75" customHeight="1" x14ac:dyDescent="0.25">
      <c r="B69" s="37">
        <v>7</v>
      </c>
      <c r="C69" s="33"/>
      <c r="D69" s="38" t="s">
        <v>183</v>
      </c>
      <c r="E69" s="33"/>
      <c r="F69" s="33"/>
      <c r="G69" s="33"/>
      <c r="H69" s="33"/>
      <c r="I69" s="33"/>
      <c r="J69" s="33"/>
      <c r="K69" s="33"/>
      <c r="L69" s="33"/>
      <c r="M69" s="38" t="s">
        <v>184</v>
      </c>
      <c r="N69" s="33"/>
      <c r="O69" s="33"/>
      <c r="P69" s="33"/>
      <c r="Q69" s="33"/>
      <c r="R69" s="33"/>
      <c r="S69" s="66">
        <v>0</v>
      </c>
      <c r="T69" s="67"/>
      <c r="U69" s="68"/>
      <c r="V69" s="39" t="s">
        <v>88</v>
      </c>
      <c r="W69" s="36"/>
      <c r="X69" s="14" t="s">
        <v>73</v>
      </c>
      <c r="Y69" s="65">
        <f t="shared" si="1"/>
        <v>0</v>
      </c>
      <c r="Z69" s="33"/>
    </row>
    <row r="70" spans="2:26" ht="24" customHeight="1" x14ac:dyDescent="0.25">
      <c r="B70" s="37">
        <v>8</v>
      </c>
      <c r="C70" s="33"/>
      <c r="D70" s="38" t="s">
        <v>185</v>
      </c>
      <c r="E70" s="33"/>
      <c r="F70" s="33"/>
      <c r="G70" s="33"/>
      <c r="H70" s="33"/>
      <c r="I70" s="33"/>
      <c r="J70" s="33"/>
      <c r="K70" s="33"/>
      <c r="L70" s="33"/>
      <c r="M70" s="38" t="s">
        <v>186</v>
      </c>
      <c r="N70" s="33"/>
      <c r="O70" s="33"/>
      <c r="P70" s="33"/>
      <c r="Q70" s="33"/>
      <c r="R70" s="33"/>
      <c r="S70" s="66">
        <v>0</v>
      </c>
      <c r="T70" s="67"/>
      <c r="U70" s="68"/>
      <c r="V70" s="39" t="s">
        <v>187</v>
      </c>
      <c r="W70" s="36"/>
      <c r="X70" s="14" t="s">
        <v>66</v>
      </c>
      <c r="Y70" s="65">
        <f t="shared" si="1"/>
        <v>0</v>
      </c>
      <c r="Z70" s="33"/>
    </row>
    <row r="71" spans="2:26" ht="24" customHeight="1" x14ac:dyDescent="0.25">
      <c r="B71" s="37">
        <v>9</v>
      </c>
      <c r="C71" s="33"/>
      <c r="D71" s="38" t="s">
        <v>188</v>
      </c>
      <c r="E71" s="33"/>
      <c r="F71" s="33"/>
      <c r="G71" s="33"/>
      <c r="H71" s="33"/>
      <c r="I71" s="33"/>
      <c r="J71" s="33"/>
      <c r="K71" s="33"/>
      <c r="L71" s="33"/>
      <c r="M71" s="38" t="s">
        <v>189</v>
      </c>
      <c r="N71" s="33"/>
      <c r="O71" s="33"/>
      <c r="P71" s="33"/>
      <c r="Q71" s="33"/>
      <c r="R71" s="33"/>
      <c r="S71" s="66">
        <v>0</v>
      </c>
      <c r="T71" s="67"/>
      <c r="U71" s="68"/>
      <c r="V71" s="39" t="s">
        <v>190</v>
      </c>
      <c r="W71" s="36"/>
      <c r="X71" s="14" t="s">
        <v>66</v>
      </c>
      <c r="Y71" s="65">
        <f t="shared" si="1"/>
        <v>0</v>
      </c>
      <c r="Z71" s="33"/>
    </row>
    <row r="72" spans="2:26" ht="24" customHeight="1" x14ac:dyDescent="0.25">
      <c r="B72" s="37">
        <v>10</v>
      </c>
      <c r="C72" s="33"/>
      <c r="D72" s="38" t="s">
        <v>191</v>
      </c>
      <c r="E72" s="33"/>
      <c r="F72" s="33"/>
      <c r="G72" s="33"/>
      <c r="H72" s="33"/>
      <c r="I72" s="33"/>
      <c r="J72" s="33"/>
      <c r="K72" s="33"/>
      <c r="L72" s="33"/>
      <c r="M72" s="38" t="s">
        <v>192</v>
      </c>
      <c r="N72" s="33"/>
      <c r="O72" s="33"/>
      <c r="P72" s="33"/>
      <c r="Q72" s="33"/>
      <c r="R72" s="33"/>
      <c r="S72" s="66">
        <v>0</v>
      </c>
      <c r="T72" s="67"/>
      <c r="U72" s="68"/>
      <c r="V72" s="39" t="s">
        <v>193</v>
      </c>
      <c r="W72" s="36"/>
      <c r="X72" s="14" t="s">
        <v>66</v>
      </c>
      <c r="Y72" s="65">
        <f t="shared" si="1"/>
        <v>0</v>
      </c>
      <c r="Z72" s="33"/>
    </row>
    <row r="73" spans="2:26" ht="30" customHeight="1" x14ac:dyDescent="0.25">
      <c r="B73" s="37">
        <v>11</v>
      </c>
      <c r="C73" s="33"/>
      <c r="D73" s="38" t="s">
        <v>194</v>
      </c>
      <c r="E73" s="33"/>
      <c r="F73" s="33"/>
      <c r="G73" s="33"/>
      <c r="H73" s="33"/>
      <c r="I73" s="33"/>
      <c r="J73" s="33"/>
      <c r="K73" s="33"/>
      <c r="L73" s="33"/>
      <c r="M73" s="38" t="s">
        <v>195</v>
      </c>
      <c r="N73" s="33"/>
      <c r="O73" s="33"/>
      <c r="P73" s="33"/>
      <c r="Q73" s="33"/>
      <c r="R73" s="33"/>
      <c r="S73" s="66">
        <v>0</v>
      </c>
      <c r="T73" s="67"/>
      <c r="U73" s="68"/>
      <c r="V73" s="39" t="s">
        <v>193</v>
      </c>
      <c r="W73" s="36"/>
      <c r="X73" s="14" t="s">
        <v>66</v>
      </c>
      <c r="Y73" s="65">
        <f t="shared" si="1"/>
        <v>0</v>
      </c>
      <c r="Z73" s="33"/>
    </row>
    <row r="74" spans="2:26" ht="42.75" customHeight="1" x14ac:dyDescent="0.25">
      <c r="B74" s="37">
        <v>12</v>
      </c>
      <c r="C74" s="33"/>
      <c r="D74" s="38" t="s">
        <v>196</v>
      </c>
      <c r="E74" s="33"/>
      <c r="F74" s="33"/>
      <c r="G74" s="33"/>
      <c r="H74" s="33"/>
      <c r="I74" s="33"/>
      <c r="J74" s="33"/>
      <c r="K74" s="33"/>
      <c r="L74" s="33"/>
      <c r="M74" s="38" t="s">
        <v>197</v>
      </c>
      <c r="N74" s="33"/>
      <c r="O74" s="33"/>
      <c r="P74" s="33"/>
      <c r="Q74" s="33"/>
      <c r="R74" s="33"/>
      <c r="S74" s="66">
        <v>0</v>
      </c>
      <c r="T74" s="67"/>
      <c r="U74" s="68"/>
      <c r="V74" s="39" t="s">
        <v>198</v>
      </c>
      <c r="W74" s="36"/>
      <c r="X74" s="14" t="s">
        <v>66</v>
      </c>
      <c r="Y74" s="65">
        <f t="shared" si="1"/>
        <v>0</v>
      </c>
      <c r="Z74" s="33"/>
    </row>
    <row r="75" spans="2:26" ht="30" customHeight="1" x14ac:dyDescent="0.25">
      <c r="B75" s="37">
        <v>13</v>
      </c>
      <c r="C75" s="33"/>
      <c r="D75" s="38" t="s">
        <v>199</v>
      </c>
      <c r="E75" s="33"/>
      <c r="F75" s="33"/>
      <c r="G75" s="33"/>
      <c r="H75" s="33"/>
      <c r="I75" s="33"/>
      <c r="J75" s="33"/>
      <c r="K75" s="33"/>
      <c r="L75" s="33"/>
      <c r="M75" s="38" t="s">
        <v>200</v>
      </c>
      <c r="N75" s="33"/>
      <c r="O75" s="33"/>
      <c r="P75" s="33"/>
      <c r="Q75" s="33"/>
      <c r="R75" s="33"/>
      <c r="S75" s="66">
        <v>0</v>
      </c>
      <c r="T75" s="67"/>
      <c r="U75" s="68"/>
      <c r="V75" s="39">
        <v>3750</v>
      </c>
      <c r="W75" s="36"/>
      <c r="X75" s="14" t="s">
        <v>66</v>
      </c>
      <c r="Y75" s="65">
        <f t="shared" si="1"/>
        <v>0</v>
      </c>
      <c r="Z75" s="33"/>
    </row>
    <row r="76" spans="2:26" ht="30" customHeight="1" x14ac:dyDescent="0.25">
      <c r="B76" s="37">
        <v>14</v>
      </c>
      <c r="C76" s="33"/>
      <c r="D76" s="38" t="s">
        <v>201</v>
      </c>
      <c r="E76" s="33"/>
      <c r="F76" s="33"/>
      <c r="G76" s="33"/>
      <c r="H76" s="33"/>
      <c r="I76" s="33"/>
      <c r="J76" s="33"/>
      <c r="K76" s="33"/>
      <c r="L76" s="33"/>
      <c r="M76" s="38" t="s">
        <v>202</v>
      </c>
      <c r="N76" s="33"/>
      <c r="O76" s="33"/>
      <c r="P76" s="33"/>
      <c r="Q76" s="33"/>
      <c r="R76" s="33"/>
      <c r="S76" s="66">
        <v>0</v>
      </c>
      <c r="T76" s="67"/>
      <c r="U76" s="68"/>
      <c r="V76" s="39" t="s">
        <v>203</v>
      </c>
      <c r="W76" s="36"/>
      <c r="X76" s="14" t="s">
        <v>73</v>
      </c>
      <c r="Y76" s="65">
        <f t="shared" si="1"/>
        <v>0</v>
      </c>
      <c r="Z76" s="33"/>
    </row>
    <row r="77" spans="2:26" ht="30" customHeight="1" x14ac:dyDescent="0.25">
      <c r="B77" s="37">
        <v>15</v>
      </c>
      <c r="C77" s="33"/>
      <c r="D77" s="38" t="s">
        <v>201</v>
      </c>
      <c r="E77" s="33"/>
      <c r="F77" s="33"/>
      <c r="G77" s="33"/>
      <c r="H77" s="33"/>
      <c r="I77" s="33"/>
      <c r="J77" s="33"/>
      <c r="K77" s="33"/>
      <c r="L77" s="33"/>
      <c r="M77" s="38" t="s">
        <v>202</v>
      </c>
      <c r="N77" s="33"/>
      <c r="O77" s="33"/>
      <c r="P77" s="33"/>
      <c r="Q77" s="33"/>
      <c r="R77" s="33"/>
      <c r="S77" s="66">
        <v>0</v>
      </c>
      <c r="T77" s="67"/>
      <c r="U77" s="68"/>
      <c r="V77" s="39" t="s">
        <v>204</v>
      </c>
      <c r="W77" s="36"/>
      <c r="X77" s="14" t="s">
        <v>73</v>
      </c>
      <c r="Y77" s="65">
        <f t="shared" si="1"/>
        <v>0</v>
      </c>
      <c r="Z77" s="33"/>
    </row>
    <row r="78" spans="2:26" x14ac:dyDescent="0.25">
      <c r="B78" s="37">
        <v>16</v>
      </c>
      <c r="C78" s="33"/>
      <c r="D78" s="38" t="s">
        <v>205</v>
      </c>
      <c r="E78" s="33"/>
      <c r="F78" s="33"/>
      <c r="G78" s="33"/>
      <c r="H78" s="33"/>
      <c r="I78" s="33"/>
      <c r="J78" s="33"/>
      <c r="K78" s="33"/>
      <c r="L78" s="33"/>
      <c r="M78" s="38" t="s">
        <v>206</v>
      </c>
      <c r="N78" s="33"/>
      <c r="O78" s="33"/>
      <c r="P78" s="33"/>
      <c r="Q78" s="33"/>
      <c r="R78" s="33"/>
      <c r="S78" s="66">
        <v>0</v>
      </c>
      <c r="T78" s="67"/>
      <c r="U78" s="68"/>
      <c r="V78" s="39" t="s">
        <v>207</v>
      </c>
      <c r="W78" s="36"/>
      <c r="X78" s="14" t="s">
        <v>73</v>
      </c>
      <c r="Y78" s="65">
        <f t="shared" si="1"/>
        <v>0</v>
      </c>
      <c r="Z78" s="33"/>
    </row>
    <row r="79" spans="2:26" x14ac:dyDescent="0.25">
      <c r="B79" s="37">
        <v>17</v>
      </c>
      <c r="C79" s="33"/>
      <c r="D79" s="38" t="s">
        <v>208</v>
      </c>
      <c r="E79" s="33"/>
      <c r="F79" s="33"/>
      <c r="G79" s="33"/>
      <c r="H79" s="33"/>
      <c r="I79" s="33"/>
      <c r="J79" s="33"/>
      <c r="K79" s="33"/>
      <c r="L79" s="33"/>
      <c r="M79" s="38" t="s">
        <v>209</v>
      </c>
      <c r="N79" s="33"/>
      <c r="O79" s="33"/>
      <c r="P79" s="33"/>
      <c r="Q79" s="33"/>
      <c r="R79" s="33"/>
      <c r="S79" s="66">
        <v>0</v>
      </c>
      <c r="T79" s="67"/>
      <c r="U79" s="68"/>
      <c r="V79" s="39" t="s">
        <v>210</v>
      </c>
      <c r="W79" s="36"/>
      <c r="X79" s="14" t="s">
        <v>73</v>
      </c>
      <c r="Y79" s="65">
        <f t="shared" si="1"/>
        <v>0</v>
      </c>
      <c r="Z79" s="33"/>
    </row>
    <row r="80" spans="2:26" x14ac:dyDescent="0.25">
      <c r="B80" s="37">
        <v>18</v>
      </c>
      <c r="C80" s="33"/>
      <c r="D80" s="38" t="s">
        <v>211</v>
      </c>
      <c r="E80" s="33"/>
      <c r="F80" s="33"/>
      <c r="G80" s="33"/>
      <c r="H80" s="33"/>
      <c r="I80" s="33"/>
      <c r="J80" s="33"/>
      <c r="K80" s="33"/>
      <c r="L80" s="33"/>
      <c r="M80" s="38" t="s">
        <v>212</v>
      </c>
      <c r="N80" s="33"/>
      <c r="O80" s="33"/>
      <c r="P80" s="33"/>
      <c r="Q80" s="33"/>
      <c r="R80" s="33"/>
      <c r="S80" s="66">
        <v>0</v>
      </c>
      <c r="T80" s="67"/>
      <c r="U80" s="68"/>
      <c r="V80" s="39" t="s">
        <v>213</v>
      </c>
      <c r="W80" s="36"/>
      <c r="X80" s="14" t="s">
        <v>73</v>
      </c>
      <c r="Y80" s="65">
        <f t="shared" si="1"/>
        <v>0</v>
      </c>
      <c r="Z80" s="33"/>
    </row>
    <row r="81" spans="2:26" x14ac:dyDescent="0.25">
      <c r="B81" s="37">
        <v>19</v>
      </c>
      <c r="C81" s="33"/>
      <c r="D81" s="38" t="s">
        <v>214</v>
      </c>
      <c r="E81" s="33"/>
      <c r="F81" s="33"/>
      <c r="G81" s="33"/>
      <c r="H81" s="33"/>
      <c r="I81" s="33"/>
      <c r="J81" s="33"/>
      <c r="K81" s="33"/>
      <c r="L81" s="33"/>
      <c r="M81" s="38" t="s">
        <v>215</v>
      </c>
      <c r="N81" s="33"/>
      <c r="O81" s="33"/>
      <c r="P81" s="33"/>
      <c r="Q81" s="33"/>
      <c r="R81" s="33"/>
      <c r="S81" s="66">
        <v>0</v>
      </c>
      <c r="T81" s="67"/>
      <c r="U81" s="68"/>
      <c r="V81" s="39" t="s">
        <v>213</v>
      </c>
      <c r="W81" s="36"/>
      <c r="X81" s="14" t="s">
        <v>73</v>
      </c>
      <c r="Y81" s="65">
        <f t="shared" si="1"/>
        <v>0</v>
      </c>
      <c r="Z81" s="33"/>
    </row>
    <row r="82" spans="2:26" x14ac:dyDescent="0.25">
      <c r="B82" s="37">
        <v>20</v>
      </c>
      <c r="C82" s="33"/>
      <c r="D82" s="38" t="s">
        <v>216</v>
      </c>
      <c r="E82" s="33"/>
      <c r="F82" s="33"/>
      <c r="G82" s="33"/>
      <c r="H82" s="33"/>
      <c r="I82" s="33"/>
      <c r="J82" s="33"/>
      <c r="K82" s="33"/>
      <c r="L82" s="33"/>
      <c r="M82" s="38" t="s">
        <v>217</v>
      </c>
      <c r="N82" s="33"/>
      <c r="O82" s="33"/>
      <c r="P82" s="33"/>
      <c r="Q82" s="33"/>
      <c r="R82" s="33"/>
      <c r="S82" s="66">
        <v>0</v>
      </c>
      <c r="T82" s="67"/>
      <c r="U82" s="68"/>
      <c r="V82" s="39" t="s">
        <v>88</v>
      </c>
      <c r="W82" s="36"/>
      <c r="X82" s="14" t="s">
        <v>73</v>
      </c>
      <c r="Y82" s="65">
        <f t="shared" si="1"/>
        <v>0</v>
      </c>
      <c r="Z82" s="33"/>
    </row>
    <row r="83" spans="2:26" x14ac:dyDescent="0.25">
      <c r="B83" s="37">
        <v>21</v>
      </c>
      <c r="C83" s="33"/>
      <c r="D83" s="38" t="s">
        <v>218</v>
      </c>
      <c r="E83" s="33"/>
      <c r="F83" s="33"/>
      <c r="G83" s="33"/>
      <c r="H83" s="33"/>
      <c r="I83" s="33"/>
      <c r="J83" s="33"/>
      <c r="K83" s="33"/>
      <c r="L83" s="33"/>
      <c r="M83" s="38" t="s">
        <v>219</v>
      </c>
      <c r="N83" s="33"/>
      <c r="O83" s="33"/>
      <c r="P83" s="33"/>
      <c r="Q83" s="33"/>
      <c r="R83" s="33"/>
      <c r="S83" s="66">
        <v>0</v>
      </c>
      <c r="T83" s="67"/>
      <c r="U83" s="68"/>
      <c r="V83" s="39" t="s">
        <v>207</v>
      </c>
      <c r="W83" s="36"/>
      <c r="X83" s="14" t="s">
        <v>73</v>
      </c>
      <c r="Y83" s="65">
        <f t="shared" si="1"/>
        <v>0</v>
      </c>
      <c r="Z83" s="33"/>
    </row>
    <row r="84" spans="2:26" x14ac:dyDescent="0.25">
      <c r="B84" s="37">
        <v>22</v>
      </c>
      <c r="C84" s="33"/>
      <c r="D84" s="38" t="s">
        <v>220</v>
      </c>
      <c r="E84" s="33"/>
      <c r="F84" s="33"/>
      <c r="G84" s="33"/>
      <c r="H84" s="33"/>
      <c r="I84" s="33"/>
      <c r="J84" s="33"/>
      <c r="K84" s="33"/>
      <c r="L84" s="33"/>
      <c r="M84" s="38" t="s">
        <v>221</v>
      </c>
      <c r="N84" s="33"/>
      <c r="O84" s="33"/>
      <c r="P84" s="33"/>
      <c r="Q84" s="33"/>
      <c r="R84" s="33"/>
      <c r="S84" s="66">
        <v>0</v>
      </c>
      <c r="T84" s="67"/>
      <c r="U84" s="68"/>
      <c r="V84" s="39" t="s">
        <v>207</v>
      </c>
      <c r="W84" s="36"/>
      <c r="X84" s="14" t="s">
        <v>73</v>
      </c>
      <c r="Y84" s="65">
        <f t="shared" si="1"/>
        <v>0</v>
      </c>
      <c r="Z84" s="33"/>
    </row>
    <row r="85" spans="2:26" x14ac:dyDescent="0.25">
      <c r="B85" s="37">
        <v>23</v>
      </c>
      <c r="C85" s="33"/>
      <c r="D85" s="38" t="s">
        <v>222</v>
      </c>
      <c r="E85" s="33"/>
      <c r="F85" s="33"/>
      <c r="G85" s="33"/>
      <c r="H85" s="33"/>
      <c r="I85" s="33"/>
      <c r="J85" s="33"/>
      <c r="K85" s="33"/>
      <c r="L85" s="33"/>
      <c r="M85" s="38" t="s">
        <v>223</v>
      </c>
      <c r="N85" s="33"/>
      <c r="O85" s="33"/>
      <c r="P85" s="33"/>
      <c r="Q85" s="33"/>
      <c r="R85" s="33"/>
      <c r="S85" s="66">
        <v>0</v>
      </c>
      <c r="T85" s="67"/>
      <c r="U85" s="68"/>
      <c r="V85" s="39" t="s">
        <v>88</v>
      </c>
      <c r="W85" s="36"/>
      <c r="X85" s="14" t="s">
        <v>73</v>
      </c>
      <c r="Y85" s="65">
        <f t="shared" si="1"/>
        <v>0</v>
      </c>
      <c r="Z85" s="33"/>
    </row>
    <row r="86" spans="2:26" ht="24" customHeight="1" x14ac:dyDescent="0.25">
      <c r="B86" s="37">
        <v>24</v>
      </c>
      <c r="C86" s="33"/>
      <c r="D86" s="38" t="s">
        <v>224</v>
      </c>
      <c r="E86" s="33"/>
      <c r="F86" s="33"/>
      <c r="G86" s="33"/>
      <c r="H86" s="33"/>
      <c r="I86" s="33"/>
      <c r="J86" s="33"/>
      <c r="K86" s="33"/>
      <c r="L86" s="33"/>
      <c r="M86" s="38" t="s">
        <v>225</v>
      </c>
      <c r="N86" s="33"/>
      <c r="O86" s="33"/>
      <c r="P86" s="33"/>
      <c r="Q86" s="33"/>
      <c r="R86" s="33"/>
      <c r="S86" s="66">
        <v>0</v>
      </c>
      <c r="T86" s="67"/>
      <c r="U86" s="68"/>
      <c r="V86" s="39" t="s">
        <v>88</v>
      </c>
      <c r="W86" s="36"/>
      <c r="X86" s="14" t="s">
        <v>226</v>
      </c>
      <c r="Y86" s="65">
        <f t="shared" si="1"/>
        <v>0</v>
      </c>
      <c r="Z86" s="33"/>
    </row>
    <row r="87" spans="2:26" ht="24.75" customHeight="1" x14ac:dyDescent="0.25">
      <c r="B87" s="37">
        <v>25</v>
      </c>
      <c r="C87" s="33"/>
      <c r="D87" s="38" t="s">
        <v>227</v>
      </c>
      <c r="E87" s="33"/>
      <c r="F87" s="33"/>
      <c r="G87" s="33"/>
      <c r="H87" s="33"/>
      <c r="I87" s="33"/>
      <c r="J87" s="33"/>
      <c r="K87" s="33"/>
      <c r="L87" s="33"/>
      <c r="M87" s="38" t="s">
        <v>228</v>
      </c>
      <c r="N87" s="33"/>
      <c r="O87" s="33"/>
      <c r="P87" s="33"/>
      <c r="Q87" s="33"/>
      <c r="R87" s="33"/>
      <c r="S87" s="66">
        <v>0</v>
      </c>
      <c r="T87" s="67"/>
      <c r="U87" s="68"/>
      <c r="V87" s="39" t="s">
        <v>101</v>
      </c>
      <c r="W87" s="36"/>
      <c r="X87" s="14" t="s">
        <v>73</v>
      </c>
      <c r="Y87" s="65">
        <f t="shared" si="1"/>
        <v>0</v>
      </c>
      <c r="Z87" s="33"/>
    </row>
    <row r="88" spans="2:26" ht="39.75" customHeight="1" x14ac:dyDescent="0.25">
      <c r="B88" s="37">
        <v>26</v>
      </c>
      <c r="C88" s="33"/>
      <c r="D88" s="38" t="s">
        <v>229</v>
      </c>
      <c r="E88" s="33"/>
      <c r="F88" s="33"/>
      <c r="G88" s="33"/>
      <c r="H88" s="33"/>
      <c r="I88" s="33"/>
      <c r="J88" s="33"/>
      <c r="K88" s="33"/>
      <c r="L88" s="33"/>
      <c r="M88" s="38" t="s">
        <v>230</v>
      </c>
      <c r="N88" s="33"/>
      <c r="O88" s="33"/>
      <c r="P88" s="33"/>
      <c r="Q88" s="33"/>
      <c r="R88" s="33"/>
      <c r="S88" s="66">
        <v>0</v>
      </c>
      <c r="T88" s="67"/>
      <c r="U88" s="68"/>
      <c r="V88" s="39" t="s">
        <v>210</v>
      </c>
      <c r="W88" s="36"/>
      <c r="X88" s="14" t="s">
        <v>73</v>
      </c>
      <c r="Y88" s="65">
        <f t="shared" si="1"/>
        <v>0</v>
      </c>
      <c r="Z88" s="33"/>
    </row>
    <row r="89" spans="2:26" x14ac:dyDescent="0.25">
      <c r="B89" s="37">
        <v>27</v>
      </c>
      <c r="C89" s="33"/>
      <c r="D89" s="38" t="s">
        <v>231</v>
      </c>
      <c r="E89" s="33"/>
      <c r="F89" s="33"/>
      <c r="G89" s="33"/>
      <c r="H89" s="33"/>
      <c r="I89" s="33"/>
      <c r="J89" s="33"/>
      <c r="K89" s="33"/>
      <c r="L89" s="33"/>
      <c r="M89" s="38" t="s">
        <v>232</v>
      </c>
      <c r="N89" s="33"/>
      <c r="O89" s="33"/>
      <c r="P89" s="33"/>
      <c r="Q89" s="33"/>
      <c r="R89" s="33"/>
      <c r="S89" s="66">
        <v>0</v>
      </c>
      <c r="T89" s="67"/>
      <c r="U89" s="68"/>
      <c r="V89" s="39" t="s">
        <v>233</v>
      </c>
      <c r="W89" s="36"/>
      <c r="X89" s="14" t="s">
        <v>73</v>
      </c>
      <c r="Y89" s="65">
        <f t="shared" si="1"/>
        <v>0</v>
      </c>
      <c r="Z89" s="33"/>
    </row>
    <row r="90" spans="2:26" ht="11.25" customHeight="1" x14ac:dyDescent="0.25">
      <c r="B90" s="72" t="str">
        <f>"Montáž celkem: "&amp;TEXT(SUM(Y63:Z89),"000 000,00 Kč")</f>
        <v>Montáž celkem: 000 000,00 Kč</v>
      </c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</row>
    <row r="91" spans="2:26" ht="2.85" customHeight="1" x14ac:dyDescent="0.25"/>
    <row r="92" spans="2:26" ht="5.65" customHeight="1" x14ac:dyDescent="0.25"/>
    <row r="93" spans="2:26" ht="2.85" customHeight="1" x14ac:dyDescent="0.25"/>
    <row r="94" spans="2:26" ht="0" hidden="1" customHeight="1" x14ac:dyDescent="0.25"/>
    <row r="95" spans="2:26" ht="17.100000000000001" customHeight="1" x14ac:dyDescent="0.25">
      <c r="B95" s="40" t="s">
        <v>234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2:26" ht="2.85" customHeight="1" x14ac:dyDescent="0.25"/>
    <row r="97" spans="2:26" ht="24.75" customHeight="1" x14ac:dyDescent="0.25">
      <c r="B97" s="59" t="s">
        <v>57</v>
      </c>
      <c r="C97" s="60"/>
      <c r="D97" s="61" t="s">
        <v>58</v>
      </c>
      <c r="E97" s="60"/>
      <c r="F97" s="60"/>
      <c r="G97" s="60"/>
      <c r="H97" s="60"/>
      <c r="I97" s="60"/>
      <c r="J97" s="60"/>
      <c r="K97" s="60"/>
      <c r="L97" s="60"/>
      <c r="M97" s="61" t="s">
        <v>8</v>
      </c>
      <c r="N97" s="60"/>
      <c r="O97" s="60"/>
      <c r="P97" s="60"/>
      <c r="Q97" s="60"/>
      <c r="R97" s="60"/>
      <c r="S97" s="62" t="s">
        <v>59</v>
      </c>
      <c r="T97" s="63"/>
      <c r="U97" s="63"/>
      <c r="V97" s="62" t="s">
        <v>60</v>
      </c>
      <c r="W97" s="63"/>
      <c r="X97" s="13" t="s">
        <v>61</v>
      </c>
      <c r="Y97" s="59" t="s">
        <v>62</v>
      </c>
      <c r="Z97" s="60"/>
    </row>
    <row r="98" spans="2:26" ht="53.25" customHeight="1" x14ac:dyDescent="0.25">
      <c r="B98" s="37">
        <v>1</v>
      </c>
      <c r="C98" s="33"/>
      <c r="D98" s="38" t="s">
        <v>13</v>
      </c>
      <c r="E98" s="33"/>
      <c r="F98" s="33"/>
      <c r="G98" s="33"/>
      <c r="H98" s="33"/>
      <c r="I98" s="33"/>
      <c r="J98" s="33"/>
      <c r="K98" s="33"/>
      <c r="L98" s="33"/>
      <c r="M98" s="38" t="s">
        <v>235</v>
      </c>
      <c r="N98" s="33"/>
      <c r="O98" s="33"/>
      <c r="P98" s="33"/>
      <c r="Q98" s="33"/>
      <c r="R98" s="33"/>
      <c r="S98" s="69">
        <v>0</v>
      </c>
      <c r="T98" s="70"/>
      <c r="U98" s="71"/>
      <c r="V98" s="39" t="s">
        <v>88</v>
      </c>
      <c r="W98" s="36"/>
      <c r="X98" s="14" t="s">
        <v>236</v>
      </c>
      <c r="Y98" s="65">
        <f>V98*S98</f>
        <v>0</v>
      </c>
      <c r="Z98" s="33"/>
    </row>
    <row r="99" spans="2:26" x14ac:dyDescent="0.25">
      <c r="B99" s="37">
        <v>2</v>
      </c>
      <c r="C99" s="33"/>
      <c r="D99" s="38" t="s">
        <v>237</v>
      </c>
      <c r="E99" s="33"/>
      <c r="F99" s="33"/>
      <c r="G99" s="33"/>
      <c r="H99" s="33"/>
      <c r="I99" s="33"/>
      <c r="J99" s="33"/>
      <c r="K99" s="33"/>
      <c r="L99" s="33"/>
      <c r="M99" s="38" t="s">
        <v>238</v>
      </c>
      <c r="N99" s="33"/>
      <c r="O99" s="33"/>
      <c r="P99" s="33"/>
      <c r="Q99" s="33"/>
      <c r="R99" s="33"/>
      <c r="S99" s="69">
        <v>0</v>
      </c>
      <c r="T99" s="70"/>
      <c r="U99" s="71"/>
      <c r="V99" s="39" t="s">
        <v>239</v>
      </c>
      <c r="W99" s="36"/>
      <c r="X99" s="14" t="s">
        <v>73</v>
      </c>
      <c r="Y99" s="65">
        <f t="shared" ref="Y99:Y109" si="2">V99*S99</f>
        <v>0</v>
      </c>
      <c r="Z99" s="33"/>
    </row>
    <row r="100" spans="2:26" x14ac:dyDescent="0.25">
      <c r="B100" s="37">
        <v>3</v>
      </c>
      <c r="C100" s="33"/>
      <c r="D100" s="38" t="s">
        <v>240</v>
      </c>
      <c r="E100" s="33"/>
      <c r="F100" s="33"/>
      <c r="G100" s="33"/>
      <c r="H100" s="33"/>
      <c r="I100" s="33"/>
      <c r="J100" s="33"/>
      <c r="K100" s="33"/>
      <c r="L100" s="33"/>
      <c r="M100" s="38" t="s">
        <v>241</v>
      </c>
      <c r="N100" s="33"/>
      <c r="O100" s="33"/>
      <c r="P100" s="33"/>
      <c r="Q100" s="33"/>
      <c r="R100" s="33"/>
      <c r="S100" s="66">
        <v>0</v>
      </c>
      <c r="T100" s="67"/>
      <c r="U100" s="68"/>
      <c r="V100" s="39" t="s">
        <v>148</v>
      </c>
      <c r="W100" s="36"/>
      <c r="X100" s="14" t="s">
        <v>73</v>
      </c>
      <c r="Y100" s="65">
        <f t="shared" si="2"/>
        <v>0</v>
      </c>
      <c r="Z100" s="33"/>
    </row>
    <row r="101" spans="2:26" x14ac:dyDescent="0.25">
      <c r="B101" s="37">
        <v>4</v>
      </c>
      <c r="C101" s="33"/>
      <c r="D101" s="38" t="s">
        <v>242</v>
      </c>
      <c r="E101" s="33"/>
      <c r="F101" s="33"/>
      <c r="G101" s="33"/>
      <c r="H101" s="33"/>
      <c r="I101" s="33"/>
      <c r="J101" s="33"/>
      <c r="K101" s="33"/>
      <c r="L101" s="33"/>
      <c r="M101" s="38" t="s">
        <v>243</v>
      </c>
      <c r="N101" s="33"/>
      <c r="O101" s="33"/>
      <c r="P101" s="33"/>
      <c r="Q101" s="33"/>
      <c r="R101" s="33"/>
      <c r="S101" s="66">
        <v>0</v>
      </c>
      <c r="T101" s="67"/>
      <c r="U101" s="68"/>
      <c r="V101" s="39" t="s">
        <v>244</v>
      </c>
      <c r="W101" s="36"/>
      <c r="X101" s="14" t="s">
        <v>73</v>
      </c>
      <c r="Y101" s="65">
        <f t="shared" si="2"/>
        <v>0</v>
      </c>
      <c r="Z101" s="33"/>
    </row>
    <row r="102" spans="2:26" x14ac:dyDescent="0.25">
      <c r="B102" s="37">
        <v>5</v>
      </c>
      <c r="C102" s="33"/>
      <c r="D102" s="38" t="s">
        <v>245</v>
      </c>
      <c r="E102" s="33"/>
      <c r="F102" s="33"/>
      <c r="G102" s="33"/>
      <c r="H102" s="33"/>
      <c r="I102" s="33"/>
      <c r="J102" s="33"/>
      <c r="K102" s="33"/>
      <c r="L102" s="33"/>
      <c r="M102" s="38" t="s">
        <v>246</v>
      </c>
      <c r="N102" s="33"/>
      <c r="O102" s="33"/>
      <c r="P102" s="33"/>
      <c r="Q102" s="33"/>
      <c r="R102" s="33"/>
      <c r="S102" s="66">
        <v>0</v>
      </c>
      <c r="T102" s="67"/>
      <c r="U102" s="68"/>
      <c r="V102" s="39" t="s">
        <v>77</v>
      </c>
      <c r="W102" s="36"/>
      <c r="X102" s="14" t="s">
        <v>73</v>
      </c>
      <c r="Y102" s="65">
        <f t="shared" si="2"/>
        <v>0</v>
      </c>
      <c r="Z102" s="33"/>
    </row>
    <row r="103" spans="2:26" x14ac:dyDescent="0.25">
      <c r="B103" s="37">
        <v>6</v>
      </c>
      <c r="C103" s="33"/>
      <c r="D103" s="38" t="s">
        <v>247</v>
      </c>
      <c r="E103" s="33"/>
      <c r="F103" s="33"/>
      <c r="G103" s="33"/>
      <c r="H103" s="33"/>
      <c r="I103" s="33"/>
      <c r="J103" s="33"/>
      <c r="K103" s="33"/>
      <c r="L103" s="33"/>
      <c r="M103" s="38" t="s">
        <v>248</v>
      </c>
      <c r="N103" s="33"/>
      <c r="O103" s="33"/>
      <c r="P103" s="33"/>
      <c r="Q103" s="33"/>
      <c r="R103" s="33"/>
      <c r="S103" s="66">
        <v>0</v>
      </c>
      <c r="T103" s="67"/>
      <c r="U103" s="68"/>
      <c r="V103" s="39">
        <v>1390</v>
      </c>
      <c r="W103" s="36"/>
      <c r="X103" s="14" t="s">
        <v>66</v>
      </c>
      <c r="Y103" s="65">
        <f t="shared" si="2"/>
        <v>0</v>
      </c>
      <c r="Z103" s="33"/>
    </row>
    <row r="104" spans="2:26" x14ac:dyDescent="0.25">
      <c r="B104" s="37">
        <v>7</v>
      </c>
      <c r="C104" s="33"/>
      <c r="D104" s="38" t="s">
        <v>249</v>
      </c>
      <c r="E104" s="33"/>
      <c r="F104" s="33"/>
      <c r="G104" s="33"/>
      <c r="H104" s="33"/>
      <c r="I104" s="33"/>
      <c r="J104" s="33"/>
      <c r="K104" s="33"/>
      <c r="L104" s="33"/>
      <c r="M104" s="38" t="s">
        <v>250</v>
      </c>
      <c r="N104" s="33"/>
      <c r="O104" s="33"/>
      <c r="P104" s="33"/>
      <c r="Q104" s="33"/>
      <c r="R104" s="33"/>
      <c r="S104" s="66">
        <v>0</v>
      </c>
      <c r="T104" s="67"/>
      <c r="U104" s="68"/>
      <c r="V104" s="39" t="s">
        <v>85</v>
      </c>
      <c r="W104" s="36"/>
      <c r="X104" s="14" t="s">
        <v>66</v>
      </c>
      <c r="Y104" s="65">
        <f t="shared" si="2"/>
        <v>0</v>
      </c>
      <c r="Z104" s="33"/>
    </row>
    <row r="105" spans="2:26" x14ac:dyDescent="0.25">
      <c r="B105" s="37">
        <v>8</v>
      </c>
      <c r="C105" s="33"/>
      <c r="D105" s="38" t="s">
        <v>251</v>
      </c>
      <c r="E105" s="33"/>
      <c r="F105" s="33"/>
      <c r="G105" s="33"/>
      <c r="H105" s="33"/>
      <c r="I105" s="33"/>
      <c r="J105" s="33"/>
      <c r="K105" s="33"/>
      <c r="L105" s="33"/>
      <c r="M105" s="38" t="s">
        <v>252</v>
      </c>
      <c r="N105" s="33"/>
      <c r="O105" s="33"/>
      <c r="P105" s="33"/>
      <c r="Q105" s="33"/>
      <c r="R105" s="33"/>
      <c r="S105" s="66">
        <v>0</v>
      </c>
      <c r="T105" s="67"/>
      <c r="U105" s="68"/>
      <c r="V105" s="39" t="s">
        <v>253</v>
      </c>
      <c r="W105" s="36"/>
      <c r="X105" s="14" t="s">
        <v>66</v>
      </c>
      <c r="Y105" s="65">
        <f t="shared" si="2"/>
        <v>0</v>
      </c>
      <c r="Z105" s="33"/>
    </row>
    <row r="106" spans="2:26" ht="22.5" customHeight="1" x14ac:dyDescent="0.25">
      <c r="B106" s="37">
        <v>9</v>
      </c>
      <c r="C106" s="33"/>
      <c r="D106" s="38" t="s">
        <v>254</v>
      </c>
      <c r="E106" s="33"/>
      <c r="F106" s="33"/>
      <c r="G106" s="33"/>
      <c r="H106" s="33"/>
      <c r="I106" s="33"/>
      <c r="J106" s="33"/>
      <c r="K106" s="33"/>
      <c r="L106" s="33"/>
      <c r="M106" s="38" t="s">
        <v>255</v>
      </c>
      <c r="N106" s="33"/>
      <c r="O106" s="33"/>
      <c r="P106" s="33"/>
      <c r="Q106" s="33"/>
      <c r="R106" s="33"/>
      <c r="S106" s="66">
        <v>0</v>
      </c>
      <c r="T106" s="67"/>
      <c r="U106" s="68"/>
      <c r="V106" s="39" t="s">
        <v>256</v>
      </c>
      <c r="W106" s="36"/>
      <c r="X106" s="14" t="s">
        <v>257</v>
      </c>
      <c r="Y106" s="65">
        <f t="shared" si="2"/>
        <v>0</v>
      </c>
      <c r="Z106" s="33"/>
    </row>
    <row r="107" spans="2:26" ht="22.5" customHeight="1" x14ac:dyDescent="0.25">
      <c r="B107" s="37">
        <v>10</v>
      </c>
      <c r="C107" s="33"/>
      <c r="D107" s="38" t="s">
        <v>258</v>
      </c>
      <c r="E107" s="33"/>
      <c r="F107" s="33"/>
      <c r="G107" s="33"/>
      <c r="H107" s="33"/>
      <c r="I107" s="33"/>
      <c r="J107" s="33"/>
      <c r="K107" s="33"/>
      <c r="L107" s="33"/>
      <c r="M107" s="38" t="s">
        <v>259</v>
      </c>
      <c r="N107" s="33"/>
      <c r="O107" s="33"/>
      <c r="P107" s="33"/>
      <c r="Q107" s="33"/>
      <c r="R107" s="33"/>
      <c r="S107" s="66">
        <v>0</v>
      </c>
      <c r="T107" s="67"/>
      <c r="U107" s="68"/>
      <c r="V107" s="39" t="s">
        <v>260</v>
      </c>
      <c r="W107" s="36"/>
      <c r="X107" s="14" t="s">
        <v>257</v>
      </c>
      <c r="Y107" s="65">
        <f t="shared" si="2"/>
        <v>0</v>
      </c>
      <c r="Z107" s="33"/>
    </row>
    <row r="108" spans="2:26" x14ac:dyDescent="0.25">
      <c r="B108" s="37">
        <v>11</v>
      </c>
      <c r="C108" s="33"/>
      <c r="D108" s="38" t="s">
        <v>261</v>
      </c>
      <c r="E108" s="33"/>
      <c r="F108" s="33"/>
      <c r="G108" s="33"/>
      <c r="H108" s="33"/>
      <c r="I108" s="33"/>
      <c r="J108" s="33"/>
      <c r="K108" s="33"/>
      <c r="L108" s="33"/>
      <c r="M108" s="38" t="s">
        <v>262</v>
      </c>
      <c r="N108" s="33"/>
      <c r="O108" s="33"/>
      <c r="P108" s="33"/>
      <c r="Q108" s="33"/>
      <c r="R108" s="33"/>
      <c r="S108" s="66">
        <v>0</v>
      </c>
      <c r="T108" s="67"/>
      <c r="U108" s="68"/>
      <c r="V108" s="39" t="s">
        <v>256</v>
      </c>
      <c r="W108" s="36"/>
      <c r="X108" s="14" t="s">
        <v>257</v>
      </c>
      <c r="Y108" s="65">
        <f t="shared" si="2"/>
        <v>0</v>
      </c>
      <c r="Z108" s="33"/>
    </row>
    <row r="109" spans="2:26" ht="30" customHeight="1" x14ac:dyDescent="0.25">
      <c r="B109" s="37">
        <v>12</v>
      </c>
      <c r="C109" s="33"/>
      <c r="D109" s="38" t="s">
        <v>263</v>
      </c>
      <c r="E109" s="33"/>
      <c r="F109" s="33"/>
      <c r="G109" s="33"/>
      <c r="H109" s="33"/>
      <c r="I109" s="33"/>
      <c r="J109" s="33"/>
      <c r="K109" s="33"/>
      <c r="L109" s="33"/>
      <c r="M109" s="38" t="s">
        <v>264</v>
      </c>
      <c r="N109" s="33"/>
      <c r="O109" s="33"/>
      <c r="P109" s="33"/>
      <c r="Q109" s="33"/>
      <c r="R109" s="33"/>
      <c r="S109" s="66">
        <v>0</v>
      </c>
      <c r="T109" s="67"/>
      <c r="U109" s="68"/>
      <c r="V109" s="39" t="s">
        <v>256</v>
      </c>
      <c r="W109" s="36"/>
      <c r="X109" s="14" t="s">
        <v>257</v>
      </c>
      <c r="Y109" s="65">
        <f t="shared" si="2"/>
        <v>0</v>
      </c>
      <c r="Z109" s="33"/>
    </row>
    <row r="110" spans="2:26" ht="11.25" customHeight="1" x14ac:dyDescent="0.25">
      <c r="B110" s="72" t="str">
        <f>"Stavební práce celkem: "&amp;TEXT(SUM(Y98:Z109),"000 000,00 Kč")</f>
        <v>Stavební práce celkem: 000 000,00 Kč</v>
      </c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</row>
    <row r="111" spans="2:26" ht="0" hidden="1" customHeight="1" x14ac:dyDescent="0.25"/>
    <row r="112" spans="2:26" ht="2.85" customHeight="1" x14ac:dyDescent="0.25"/>
    <row r="113" spans="2:26" ht="5.65" customHeight="1" x14ac:dyDescent="0.25"/>
    <row r="114" spans="2:26" ht="2.85" customHeight="1" x14ac:dyDescent="0.25"/>
    <row r="115" spans="2:26" ht="0" hidden="1" customHeight="1" x14ac:dyDescent="0.25"/>
    <row r="116" spans="2:26" ht="17.100000000000001" customHeight="1" x14ac:dyDescent="0.25">
      <c r="B116" s="40" t="s">
        <v>265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2:26" ht="2.85" customHeight="1" x14ac:dyDescent="0.25"/>
    <row r="118" spans="2:26" ht="25.5" customHeight="1" x14ac:dyDescent="0.25">
      <c r="B118" s="59" t="s">
        <v>57</v>
      </c>
      <c r="C118" s="60"/>
      <c r="D118" s="61" t="s">
        <v>58</v>
      </c>
      <c r="E118" s="60"/>
      <c r="F118" s="60"/>
      <c r="G118" s="60"/>
      <c r="H118" s="60"/>
      <c r="I118" s="60"/>
      <c r="J118" s="60"/>
      <c r="K118" s="60"/>
      <c r="L118" s="60"/>
      <c r="M118" s="61" t="s">
        <v>8</v>
      </c>
      <c r="N118" s="60"/>
      <c r="O118" s="60"/>
      <c r="P118" s="60"/>
      <c r="Q118" s="60"/>
      <c r="R118" s="60"/>
      <c r="S118" s="62" t="s">
        <v>59</v>
      </c>
      <c r="T118" s="63"/>
      <c r="U118" s="63"/>
      <c r="V118" s="62" t="s">
        <v>60</v>
      </c>
      <c r="W118" s="63"/>
      <c r="X118" s="13" t="s">
        <v>61</v>
      </c>
      <c r="Y118" s="59" t="s">
        <v>62</v>
      </c>
      <c r="Z118" s="60"/>
    </row>
    <row r="119" spans="2:26" ht="30" customHeight="1" x14ac:dyDescent="0.25">
      <c r="B119" s="37">
        <v>1</v>
      </c>
      <c r="C119" s="33"/>
      <c r="D119" s="38" t="s">
        <v>13</v>
      </c>
      <c r="E119" s="33"/>
      <c r="F119" s="33"/>
      <c r="G119" s="33"/>
      <c r="H119" s="33"/>
      <c r="I119" s="33"/>
      <c r="J119" s="33"/>
      <c r="K119" s="33"/>
      <c r="L119" s="33"/>
      <c r="M119" s="38" t="s">
        <v>266</v>
      </c>
      <c r="N119" s="33"/>
      <c r="O119" s="33"/>
      <c r="P119" s="33"/>
      <c r="Q119" s="33"/>
      <c r="R119" s="33"/>
      <c r="S119" s="69">
        <v>0</v>
      </c>
      <c r="T119" s="70"/>
      <c r="U119" s="71"/>
      <c r="V119" s="39">
        <v>4100</v>
      </c>
      <c r="W119" s="36"/>
      <c r="X119" s="14" t="s">
        <v>267</v>
      </c>
      <c r="Y119" s="65">
        <f>V119*S119</f>
        <v>0</v>
      </c>
      <c r="Z119" s="33"/>
    </row>
    <row r="120" spans="2:26" ht="30" customHeight="1" x14ac:dyDescent="0.25">
      <c r="B120" s="37">
        <v>2</v>
      </c>
      <c r="C120" s="33"/>
      <c r="D120" s="38" t="s">
        <v>13</v>
      </c>
      <c r="E120" s="33"/>
      <c r="F120" s="33"/>
      <c r="G120" s="33"/>
      <c r="H120" s="33"/>
      <c r="I120" s="33"/>
      <c r="J120" s="33"/>
      <c r="K120" s="33"/>
      <c r="L120" s="33"/>
      <c r="M120" s="38" t="s">
        <v>268</v>
      </c>
      <c r="N120" s="33"/>
      <c r="O120" s="33"/>
      <c r="P120" s="33"/>
      <c r="Q120" s="33"/>
      <c r="R120" s="33"/>
      <c r="S120" s="69">
        <v>0</v>
      </c>
      <c r="T120" s="70"/>
      <c r="U120" s="71"/>
      <c r="V120" s="39" t="s">
        <v>88</v>
      </c>
      <c r="W120" s="36"/>
      <c r="X120" s="14" t="s">
        <v>236</v>
      </c>
      <c r="Y120" s="65">
        <f t="shared" ref="Y120:Y125" si="3">V120*S120</f>
        <v>0</v>
      </c>
      <c r="Z120" s="33"/>
    </row>
    <row r="121" spans="2:26" ht="39.75" customHeight="1" x14ac:dyDescent="0.25">
      <c r="B121" s="37">
        <v>3</v>
      </c>
      <c r="C121" s="33"/>
      <c r="D121" s="38" t="s">
        <v>269</v>
      </c>
      <c r="E121" s="33"/>
      <c r="F121" s="33"/>
      <c r="G121" s="33"/>
      <c r="H121" s="33"/>
      <c r="I121" s="33"/>
      <c r="J121" s="33"/>
      <c r="K121" s="33"/>
      <c r="L121" s="33"/>
      <c r="M121" s="38" t="s">
        <v>270</v>
      </c>
      <c r="N121" s="33"/>
      <c r="O121" s="33"/>
      <c r="P121" s="33"/>
      <c r="Q121" s="33"/>
      <c r="R121" s="33"/>
      <c r="S121" s="66">
        <v>0</v>
      </c>
      <c r="T121" s="67"/>
      <c r="U121" s="68"/>
      <c r="V121" s="39">
        <v>1786</v>
      </c>
      <c r="W121" s="36"/>
      <c r="X121" s="14" t="s">
        <v>267</v>
      </c>
      <c r="Y121" s="65">
        <f t="shared" si="3"/>
        <v>0</v>
      </c>
      <c r="Z121" s="33"/>
    </row>
    <row r="122" spans="2:26" ht="30" customHeight="1" x14ac:dyDescent="0.25">
      <c r="B122" s="37">
        <v>4</v>
      </c>
      <c r="C122" s="33"/>
      <c r="D122" s="38" t="s">
        <v>271</v>
      </c>
      <c r="E122" s="33"/>
      <c r="F122" s="33"/>
      <c r="G122" s="33"/>
      <c r="H122" s="33"/>
      <c r="I122" s="33"/>
      <c r="J122" s="33"/>
      <c r="K122" s="33"/>
      <c r="L122" s="33"/>
      <c r="M122" s="38" t="s">
        <v>272</v>
      </c>
      <c r="N122" s="33"/>
      <c r="O122" s="33"/>
      <c r="P122" s="33"/>
      <c r="Q122" s="33"/>
      <c r="R122" s="33"/>
      <c r="S122" s="66">
        <v>0</v>
      </c>
      <c r="T122" s="67"/>
      <c r="U122" s="68"/>
      <c r="V122" s="39" t="s">
        <v>273</v>
      </c>
      <c r="W122" s="36"/>
      <c r="X122" s="14" t="s">
        <v>267</v>
      </c>
      <c r="Y122" s="65">
        <f t="shared" si="3"/>
        <v>0</v>
      </c>
      <c r="Z122" s="33"/>
    </row>
    <row r="123" spans="2:26" ht="30" customHeight="1" x14ac:dyDescent="0.25">
      <c r="B123" s="37">
        <v>5</v>
      </c>
      <c r="C123" s="33"/>
      <c r="D123" s="38" t="s">
        <v>274</v>
      </c>
      <c r="E123" s="33"/>
      <c r="F123" s="33"/>
      <c r="G123" s="33"/>
      <c r="H123" s="33"/>
      <c r="I123" s="33"/>
      <c r="J123" s="33"/>
      <c r="K123" s="33"/>
      <c r="L123" s="33"/>
      <c r="M123" s="38" t="s">
        <v>275</v>
      </c>
      <c r="N123" s="33"/>
      <c r="O123" s="33"/>
      <c r="P123" s="33"/>
      <c r="Q123" s="33"/>
      <c r="R123" s="33"/>
      <c r="S123" s="66">
        <v>0</v>
      </c>
      <c r="T123" s="67"/>
      <c r="U123" s="68"/>
      <c r="V123" s="39">
        <v>4100</v>
      </c>
      <c r="W123" s="36"/>
      <c r="X123" s="14" t="s">
        <v>267</v>
      </c>
      <c r="Y123" s="65">
        <f t="shared" si="3"/>
        <v>0</v>
      </c>
      <c r="Z123" s="33"/>
    </row>
    <row r="124" spans="2:26" ht="39" customHeight="1" x14ac:dyDescent="0.25">
      <c r="B124" s="37">
        <v>6</v>
      </c>
      <c r="C124" s="33"/>
      <c r="D124" s="38" t="s">
        <v>276</v>
      </c>
      <c r="E124" s="33"/>
      <c r="F124" s="33"/>
      <c r="G124" s="33"/>
      <c r="H124" s="33"/>
      <c r="I124" s="33"/>
      <c r="J124" s="33"/>
      <c r="K124" s="33"/>
      <c r="L124" s="33"/>
      <c r="M124" s="38" t="s">
        <v>277</v>
      </c>
      <c r="N124" s="33"/>
      <c r="O124" s="33"/>
      <c r="P124" s="33"/>
      <c r="Q124" s="33"/>
      <c r="R124" s="33"/>
      <c r="S124" s="66">
        <v>0</v>
      </c>
      <c r="T124" s="67"/>
      <c r="U124" s="68"/>
      <c r="V124" s="39" t="s">
        <v>156</v>
      </c>
      <c r="W124" s="36"/>
      <c r="X124" s="14" t="s">
        <v>267</v>
      </c>
      <c r="Y124" s="65">
        <f t="shared" si="3"/>
        <v>0</v>
      </c>
      <c r="Z124" s="33"/>
    </row>
    <row r="125" spans="2:26" ht="62.25" customHeight="1" x14ac:dyDescent="0.25">
      <c r="B125" s="37">
        <v>7</v>
      </c>
      <c r="C125" s="33"/>
      <c r="D125" s="38" t="s">
        <v>278</v>
      </c>
      <c r="E125" s="33"/>
      <c r="F125" s="33"/>
      <c r="G125" s="33"/>
      <c r="H125" s="33"/>
      <c r="I125" s="33"/>
      <c r="J125" s="33"/>
      <c r="K125" s="33"/>
      <c r="L125" s="33"/>
      <c r="M125" s="38" t="s">
        <v>279</v>
      </c>
      <c r="N125" s="33"/>
      <c r="O125" s="33"/>
      <c r="P125" s="33"/>
      <c r="Q125" s="33"/>
      <c r="R125" s="33"/>
      <c r="S125" s="66">
        <v>0</v>
      </c>
      <c r="T125" s="67"/>
      <c r="U125" s="68"/>
      <c r="V125" s="39">
        <v>1786</v>
      </c>
      <c r="W125" s="36"/>
      <c r="X125" s="14" t="s">
        <v>267</v>
      </c>
      <c r="Y125" s="65">
        <f t="shared" si="3"/>
        <v>0</v>
      </c>
      <c r="Z125" s="33"/>
    </row>
    <row r="126" spans="2:26" ht="11.25" customHeight="1" x14ac:dyDescent="0.25">
      <c r="B126" s="72" t="str">
        <f>"PSV celkem: "&amp;TEXT(SUM(Y119:Z125),"000 000,00 Kč")</f>
        <v>PSV celkem: 000 000,00 Kč</v>
      </c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</row>
    <row r="127" spans="2:26" ht="0" hidden="1" customHeight="1" x14ac:dyDescent="0.25"/>
    <row r="128" spans="2:26" ht="2.85" customHeight="1" x14ac:dyDescent="0.25"/>
    <row r="129" spans="2:26" ht="5.65" customHeight="1" x14ac:dyDescent="0.25"/>
    <row r="130" spans="2:26" ht="2.85" customHeight="1" x14ac:dyDescent="0.25"/>
    <row r="131" spans="2:26" ht="0" hidden="1" customHeight="1" x14ac:dyDescent="0.25"/>
    <row r="132" spans="2:26" ht="17.100000000000001" customHeight="1" x14ac:dyDescent="0.25">
      <c r="B132" s="40" t="s">
        <v>280</v>
      </c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2:26" ht="2.85" customHeight="1" x14ac:dyDescent="0.25"/>
    <row r="134" spans="2:26" ht="21.75" customHeight="1" x14ac:dyDescent="0.25">
      <c r="B134" s="59" t="s">
        <v>57</v>
      </c>
      <c r="C134" s="60"/>
      <c r="D134" s="61" t="s">
        <v>58</v>
      </c>
      <c r="E134" s="60"/>
      <c r="F134" s="60"/>
      <c r="G134" s="60"/>
      <c r="H134" s="60"/>
      <c r="I134" s="60"/>
      <c r="J134" s="60"/>
      <c r="K134" s="60"/>
      <c r="L134" s="60"/>
      <c r="M134" s="61" t="s">
        <v>8</v>
      </c>
      <c r="N134" s="60"/>
      <c r="O134" s="60"/>
      <c r="P134" s="60"/>
      <c r="Q134" s="60"/>
      <c r="R134" s="60"/>
      <c r="S134" s="62" t="s">
        <v>59</v>
      </c>
      <c r="T134" s="63"/>
      <c r="U134" s="63"/>
      <c r="V134" s="62" t="s">
        <v>60</v>
      </c>
      <c r="W134" s="63"/>
      <c r="X134" s="13" t="s">
        <v>61</v>
      </c>
      <c r="Y134" s="59" t="s">
        <v>62</v>
      </c>
      <c r="Z134" s="60"/>
    </row>
    <row r="135" spans="2:26" x14ac:dyDescent="0.25">
      <c r="B135" s="37">
        <v>1</v>
      </c>
      <c r="C135" s="33"/>
      <c r="D135" s="38" t="s">
        <v>281</v>
      </c>
      <c r="E135" s="33"/>
      <c r="F135" s="33"/>
      <c r="G135" s="33"/>
      <c r="H135" s="33"/>
      <c r="I135" s="33"/>
      <c r="J135" s="33"/>
      <c r="K135" s="33"/>
      <c r="L135" s="33"/>
      <c r="M135" s="38" t="s">
        <v>282</v>
      </c>
      <c r="N135" s="33"/>
      <c r="O135" s="33"/>
      <c r="P135" s="33"/>
      <c r="Q135" s="33"/>
      <c r="R135" s="33"/>
      <c r="S135" s="69">
        <v>0</v>
      </c>
      <c r="T135" s="70"/>
      <c r="U135" s="71"/>
      <c r="V135" s="39" t="s">
        <v>88</v>
      </c>
      <c r="W135" s="36"/>
      <c r="X135" s="14" t="s">
        <v>283</v>
      </c>
      <c r="Y135" s="65">
        <f>V135*S135</f>
        <v>0</v>
      </c>
      <c r="Z135" s="33"/>
    </row>
    <row r="136" spans="2:26" ht="11.25" customHeight="1" x14ac:dyDescent="0.25">
      <c r="B136" s="72" t="str">
        <f>"Revize celkem: "&amp;TEXT(SUM(Y135),"0 000,00 Kč")</f>
        <v>Revize celkem: 0 000,00 Kč</v>
      </c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</row>
    <row r="137" spans="2:26" ht="2.85" customHeight="1" x14ac:dyDescent="0.25"/>
    <row r="138" spans="2:26" ht="11.45" customHeight="1" x14ac:dyDescent="0.25"/>
    <row r="139" spans="2:26" ht="2.85" customHeight="1" x14ac:dyDescent="0.25"/>
    <row r="140" spans="2:26" ht="0" hidden="1" customHeight="1" x14ac:dyDescent="0.25"/>
    <row r="141" spans="2:26" ht="17.100000000000001" customHeight="1" x14ac:dyDescent="0.25">
      <c r="B141" s="40" t="s">
        <v>284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2:26" ht="2.85" customHeight="1" x14ac:dyDescent="0.25"/>
    <row r="143" spans="2:26" ht="28.5" customHeight="1" x14ac:dyDescent="0.25">
      <c r="B143" s="72" t="s">
        <v>57</v>
      </c>
      <c r="C143" s="60"/>
      <c r="D143" s="73" t="s">
        <v>58</v>
      </c>
      <c r="E143" s="60"/>
      <c r="F143" s="60"/>
      <c r="G143" s="60"/>
      <c r="H143" s="60"/>
      <c r="I143" s="60"/>
      <c r="J143" s="60"/>
      <c r="K143" s="60"/>
      <c r="L143" s="60"/>
      <c r="M143" s="73" t="s">
        <v>8</v>
      </c>
      <c r="N143" s="60"/>
      <c r="O143" s="60"/>
      <c r="P143" s="60"/>
      <c r="Q143" s="60"/>
      <c r="R143" s="60"/>
      <c r="S143" s="74" t="s">
        <v>59</v>
      </c>
      <c r="T143" s="63"/>
      <c r="U143" s="63"/>
      <c r="V143" s="74" t="s">
        <v>60</v>
      </c>
      <c r="W143" s="63"/>
      <c r="X143" s="15" t="s">
        <v>61</v>
      </c>
      <c r="Y143" s="72" t="s">
        <v>62</v>
      </c>
      <c r="Z143" s="60"/>
    </row>
    <row r="144" spans="2:26" x14ac:dyDescent="0.25">
      <c r="B144" s="37">
        <v>1</v>
      </c>
      <c r="C144" s="33"/>
      <c r="D144" s="38" t="s">
        <v>285</v>
      </c>
      <c r="E144" s="33"/>
      <c r="F144" s="33"/>
      <c r="G144" s="33"/>
      <c r="H144" s="33"/>
      <c r="I144" s="33"/>
      <c r="J144" s="33"/>
      <c r="K144" s="33"/>
      <c r="L144" s="33"/>
      <c r="M144" s="38" t="s">
        <v>286</v>
      </c>
      <c r="N144" s="33"/>
      <c r="O144" s="33"/>
      <c r="P144" s="33"/>
      <c r="Q144" s="33"/>
      <c r="R144" s="33"/>
      <c r="S144" s="69">
        <v>0</v>
      </c>
      <c r="T144" s="70"/>
      <c r="U144" s="71"/>
      <c r="V144" s="39">
        <v>52</v>
      </c>
      <c r="W144" s="36"/>
      <c r="X144" s="14" t="s">
        <v>73</v>
      </c>
      <c r="Y144" s="65">
        <f>V144*S144</f>
        <v>0</v>
      </c>
      <c r="Z144" s="33"/>
    </row>
    <row r="145" spans="2:26" x14ac:dyDescent="0.25">
      <c r="B145" s="37">
        <v>2</v>
      </c>
      <c r="C145" s="33"/>
      <c r="D145" s="38" t="s">
        <v>287</v>
      </c>
      <c r="E145" s="33"/>
      <c r="F145" s="33"/>
      <c r="G145" s="33"/>
      <c r="H145" s="33"/>
      <c r="I145" s="33"/>
      <c r="J145" s="33"/>
      <c r="K145" s="33"/>
      <c r="L145" s="33"/>
      <c r="M145" s="38" t="s">
        <v>288</v>
      </c>
      <c r="N145" s="33"/>
      <c r="O145" s="33"/>
      <c r="P145" s="33"/>
      <c r="Q145" s="33"/>
      <c r="R145" s="33"/>
      <c r="S145" s="69">
        <v>0</v>
      </c>
      <c r="T145" s="70"/>
      <c r="U145" s="71"/>
      <c r="V145" s="39">
        <v>24</v>
      </c>
      <c r="W145" s="36"/>
      <c r="X145" s="14" t="s">
        <v>73</v>
      </c>
      <c r="Y145" s="65">
        <f t="shared" ref="Y145:Y208" si="4">V145*S145</f>
        <v>0</v>
      </c>
      <c r="Z145" s="33"/>
    </row>
    <row r="146" spans="2:26" x14ac:dyDescent="0.25">
      <c r="B146" s="37">
        <v>3</v>
      </c>
      <c r="C146" s="33"/>
      <c r="D146" s="38" t="s">
        <v>289</v>
      </c>
      <c r="E146" s="33"/>
      <c r="F146" s="33"/>
      <c r="G146" s="33"/>
      <c r="H146" s="33"/>
      <c r="I146" s="33"/>
      <c r="J146" s="33"/>
      <c r="K146" s="33"/>
      <c r="L146" s="33"/>
      <c r="M146" s="38" t="s">
        <v>290</v>
      </c>
      <c r="N146" s="33"/>
      <c r="O146" s="33"/>
      <c r="P146" s="33"/>
      <c r="Q146" s="33"/>
      <c r="R146" s="33"/>
      <c r="S146" s="66">
        <v>0</v>
      </c>
      <c r="T146" s="67"/>
      <c r="U146" s="68"/>
      <c r="V146" s="39">
        <v>9</v>
      </c>
      <c r="W146" s="36"/>
      <c r="X146" s="14" t="s">
        <v>73</v>
      </c>
      <c r="Y146" s="65">
        <f t="shared" si="4"/>
        <v>0</v>
      </c>
      <c r="Z146" s="33"/>
    </row>
    <row r="147" spans="2:26" x14ac:dyDescent="0.25">
      <c r="B147" s="37">
        <v>4</v>
      </c>
      <c r="C147" s="33"/>
      <c r="D147" s="38" t="s">
        <v>291</v>
      </c>
      <c r="E147" s="33"/>
      <c r="F147" s="33"/>
      <c r="G147" s="33"/>
      <c r="H147" s="33"/>
      <c r="I147" s="33"/>
      <c r="J147" s="33"/>
      <c r="K147" s="33"/>
      <c r="L147" s="33"/>
      <c r="M147" s="38" t="s">
        <v>292</v>
      </c>
      <c r="N147" s="33"/>
      <c r="O147" s="33"/>
      <c r="P147" s="33"/>
      <c r="Q147" s="33"/>
      <c r="R147" s="33"/>
      <c r="S147" s="66">
        <v>0</v>
      </c>
      <c r="T147" s="67"/>
      <c r="U147" s="68"/>
      <c r="V147" s="39">
        <v>520</v>
      </c>
      <c r="W147" s="36"/>
      <c r="X147" s="14" t="s">
        <v>66</v>
      </c>
      <c r="Y147" s="65">
        <f t="shared" si="4"/>
        <v>0</v>
      </c>
      <c r="Z147" s="33"/>
    </row>
    <row r="148" spans="2:26" x14ac:dyDescent="0.25">
      <c r="B148" s="37">
        <v>5</v>
      </c>
      <c r="C148" s="33"/>
      <c r="D148" s="38" t="s">
        <v>293</v>
      </c>
      <c r="E148" s="33"/>
      <c r="F148" s="33"/>
      <c r="G148" s="33"/>
      <c r="H148" s="33"/>
      <c r="I148" s="33"/>
      <c r="J148" s="33"/>
      <c r="K148" s="33"/>
      <c r="L148" s="33"/>
      <c r="M148" s="38" t="s">
        <v>294</v>
      </c>
      <c r="N148" s="33"/>
      <c r="O148" s="33"/>
      <c r="P148" s="33"/>
      <c r="Q148" s="33"/>
      <c r="R148" s="33"/>
      <c r="S148" s="66">
        <v>0</v>
      </c>
      <c r="T148" s="67"/>
      <c r="U148" s="68"/>
      <c r="V148" s="39">
        <v>375</v>
      </c>
      <c r="W148" s="36"/>
      <c r="X148" s="14" t="s">
        <v>73</v>
      </c>
      <c r="Y148" s="65">
        <f t="shared" si="4"/>
        <v>0</v>
      </c>
      <c r="Z148" s="33"/>
    </row>
    <row r="149" spans="2:26" ht="23.25" customHeight="1" x14ac:dyDescent="0.25">
      <c r="B149" s="37">
        <v>6</v>
      </c>
      <c r="C149" s="33"/>
      <c r="D149" s="38" t="s">
        <v>295</v>
      </c>
      <c r="E149" s="33"/>
      <c r="F149" s="33"/>
      <c r="G149" s="33"/>
      <c r="H149" s="33"/>
      <c r="I149" s="33"/>
      <c r="J149" s="33"/>
      <c r="K149" s="33"/>
      <c r="L149" s="33"/>
      <c r="M149" s="58" t="s">
        <v>500</v>
      </c>
      <c r="N149" s="76"/>
      <c r="O149" s="76"/>
      <c r="P149" s="76"/>
      <c r="Q149" s="76"/>
      <c r="R149" s="76"/>
      <c r="S149" s="66">
        <v>0</v>
      </c>
      <c r="T149" s="67"/>
      <c r="U149" s="68"/>
      <c r="V149" s="39">
        <v>375</v>
      </c>
      <c r="W149" s="36"/>
      <c r="X149" s="14" t="s">
        <v>73</v>
      </c>
      <c r="Y149" s="65">
        <f t="shared" si="4"/>
        <v>0</v>
      </c>
      <c r="Z149" s="33"/>
    </row>
    <row r="150" spans="2:26" x14ac:dyDescent="0.25">
      <c r="B150" s="37">
        <v>7</v>
      </c>
      <c r="C150" s="33"/>
      <c r="D150" s="38" t="s">
        <v>296</v>
      </c>
      <c r="E150" s="33"/>
      <c r="F150" s="33"/>
      <c r="G150" s="33"/>
      <c r="H150" s="33"/>
      <c r="I150" s="33"/>
      <c r="J150" s="33"/>
      <c r="K150" s="33"/>
      <c r="L150" s="33"/>
      <c r="M150" s="38" t="s">
        <v>297</v>
      </c>
      <c r="N150" s="33"/>
      <c r="O150" s="33"/>
      <c r="P150" s="33"/>
      <c r="Q150" s="33"/>
      <c r="R150" s="33"/>
      <c r="S150" s="66">
        <v>0</v>
      </c>
      <c r="T150" s="67"/>
      <c r="U150" s="68"/>
      <c r="V150" s="39">
        <v>350</v>
      </c>
      <c r="W150" s="36"/>
      <c r="X150" s="14" t="s">
        <v>66</v>
      </c>
      <c r="Y150" s="65">
        <f t="shared" si="4"/>
        <v>0</v>
      </c>
      <c r="Z150" s="33"/>
    </row>
    <row r="151" spans="2:26" x14ac:dyDescent="0.25">
      <c r="B151" s="37">
        <v>8</v>
      </c>
      <c r="C151" s="33"/>
      <c r="D151" s="38" t="s">
        <v>298</v>
      </c>
      <c r="E151" s="33"/>
      <c r="F151" s="33"/>
      <c r="G151" s="33"/>
      <c r="H151" s="33"/>
      <c r="I151" s="33"/>
      <c r="J151" s="33"/>
      <c r="K151" s="33"/>
      <c r="L151" s="33"/>
      <c r="M151" s="38" t="s">
        <v>299</v>
      </c>
      <c r="N151" s="33"/>
      <c r="O151" s="33"/>
      <c r="P151" s="33"/>
      <c r="Q151" s="33"/>
      <c r="R151" s="33"/>
      <c r="S151" s="66">
        <v>0</v>
      </c>
      <c r="T151" s="67"/>
      <c r="U151" s="68"/>
      <c r="V151" s="39">
        <v>435</v>
      </c>
      <c r="W151" s="36"/>
      <c r="X151" s="14" t="s">
        <v>66</v>
      </c>
      <c r="Y151" s="65">
        <f t="shared" si="4"/>
        <v>0</v>
      </c>
      <c r="Z151" s="33"/>
    </row>
    <row r="152" spans="2:26" x14ac:dyDescent="0.25">
      <c r="B152" s="37">
        <v>9</v>
      </c>
      <c r="C152" s="33"/>
      <c r="D152" s="38" t="s">
        <v>300</v>
      </c>
      <c r="E152" s="33"/>
      <c r="F152" s="33"/>
      <c r="G152" s="33"/>
      <c r="H152" s="33"/>
      <c r="I152" s="33"/>
      <c r="J152" s="33"/>
      <c r="K152" s="33"/>
      <c r="L152" s="33"/>
      <c r="M152" s="38" t="s">
        <v>301</v>
      </c>
      <c r="N152" s="33"/>
      <c r="O152" s="33"/>
      <c r="P152" s="33"/>
      <c r="Q152" s="33"/>
      <c r="R152" s="33"/>
      <c r="S152" s="66">
        <v>0</v>
      </c>
      <c r="T152" s="67"/>
      <c r="U152" s="68"/>
      <c r="V152" s="39">
        <v>5</v>
      </c>
      <c r="W152" s="36"/>
      <c r="X152" s="14" t="s">
        <v>73</v>
      </c>
      <c r="Y152" s="65">
        <f t="shared" si="4"/>
        <v>0</v>
      </c>
      <c r="Z152" s="33"/>
    </row>
    <row r="153" spans="2:26" ht="24.75" customHeight="1" x14ac:dyDescent="0.25">
      <c r="B153" s="37">
        <v>10</v>
      </c>
      <c r="C153" s="33"/>
      <c r="D153" s="38" t="s">
        <v>302</v>
      </c>
      <c r="E153" s="33"/>
      <c r="F153" s="33"/>
      <c r="G153" s="33"/>
      <c r="H153" s="33"/>
      <c r="I153" s="33"/>
      <c r="J153" s="33"/>
      <c r="K153" s="33"/>
      <c r="L153" s="33"/>
      <c r="M153" s="38" t="s">
        <v>303</v>
      </c>
      <c r="N153" s="33"/>
      <c r="O153" s="33"/>
      <c r="P153" s="33"/>
      <c r="Q153" s="33"/>
      <c r="R153" s="33"/>
      <c r="S153" s="66">
        <v>0</v>
      </c>
      <c r="T153" s="67"/>
      <c r="U153" s="68"/>
      <c r="V153" s="39">
        <v>170</v>
      </c>
      <c r="W153" s="36"/>
      <c r="X153" s="14" t="s">
        <v>304</v>
      </c>
      <c r="Y153" s="65">
        <f t="shared" si="4"/>
        <v>0</v>
      </c>
      <c r="Z153" s="33"/>
    </row>
    <row r="154" spans="2:26" ht="24.75" customHeight="1" x14ac:dyDescent="0.25">
      <c r="B154" s="37">
        <v>11</v>
      </c>
      <c r="C154" s="33"/>
      <c r="D154" s="38" t="s">
        <v>302</v>
      </c>
      <c r="E154" s="33"/>
      <c r="F154" s="33"/>
      <c r="G154" s="33"/>
      <c r="H154" s="33"/>
      <c r="I154" s="33"/>
      <c r="J154" s="33"/>
      <c r="K154" s="33"/>
      <c r="L154" s="33"/>
      <c r="M154" s="38" t="s">
        <v>303</v>
      </c>
      <c r="N154" s="33"/>
      <c r="O154" s="33"/>
      <c r="P154" s="33"/>
      <c r="Q154" s="33"/>
      <c r="R154" s="33"/>
      <c r="S154" s="66">
        <v>0</v>
      </c>
      <c r="T154" s="67"/>
      <c r="U154" s="68"/>
      <c r="V154" s="39">
        <v>230</v>
      </c>
      <c r="W154" s="36"/>
      <c r="X154" s="14" t="s">
        <v>304</v>
      </c>
      <c r="Y154" s="65">
        <f t="shared" si="4"/>
        <v>0</v>
      </c>
      <c r="Z154" s="33"/>
    </row>
    <row r="155" spans="2:26" ht="28.5" customHeight="1" x14ac:dyDescent="0.25">
      <c r="B155" s="37">
        <v>12</v>
      </c>
      <c r="C155" s="33"/>
      <c r="D155" s="38" t="s">
        <v>302</v>
      </c>
      <c r="E155" s="33"/>
      <c r="F155" s="33"/>
      <c r="G155" s="33"/>
      <c r="H155" s="33"/>
      <c r="I155" s="33"/>
      <c r="J155" s="33"/>
      <c r="K155" s="33"/>
      <c r="L155" s="33"/>
      <c r="M155" s="38" t="s">
        <v>305</v>
      </c>
      <c r="N155" s="33"/>
      <c r="O155" s="33"/>
      <c r="P155" s="33"/>
      <c r="Q155" s="33"/>
      <c r="R155" s="33"/>
      <c r="S155" s="66">
        <v>0</v>
      </c>
      <c r="T155" s="67"/>
      <c r="U155" s="68"/>
      <c r="V155" s="39">
        <v>69</v>
      </c>
      <c r="W155" s="36"/>
      <c r="X155" s="14" t="s">
        <v>304</v>
      </c>
      <c r="Y155" s="65">
        <f t="shared" si="4"/>
        <v>0</v>
      </c>
      <c r="Z155" s="33"/>
    </row>
    <row r="156" spans="2:26" x14ac:dyDescent="0.25">
      <c r="B156" s="37">
        <v>13</v>
      </c>
      <c r="C156" s="33"/>
      <c r="D156" s="38" t="s">
        <v>306</v>
      </c>
      <c r="E156" s="33"/>
      <c r="F156" s="33"/>
      <c r="G156" s="33"/>
      <c r="H156" s="33"/>
      <c r="I156" s="33"/>
      <c r="J156" s="33"/>
      <c r="K156" s="33"/>
      <c r="L156" s="33"/>
      <c r="M156" s="38" t="s">
        <v>307</v>
      </c>
      <c r="N156" s="33"/>
      <c r="O156" s="33"/>
      <c r="P156" s="33"/>
      <c r="Q156" s="33"/>
      <c r="R156" s="33"/>
      <c r="S156" s="66">
        <v>0</v>
      </c>
      <c r="T156" s="67"/>
      <c r="U156" s="68"/>
      <c r="V156" s="39">
        <v>2</v>
      </c>
      <c r="W156" s="36"/>
      <c r="X156" s="14" t="s">
        <v>304</v>
      </c>
      <c r="Y156" s="65">
        <f t="shared" si="4"/>
        <v>0</v>
      </c>
      <c r="Z156" s="33"/>
    </row>
    <row r="157" spans="2:26" ht="30" customHeight="1" x14ac:dyDescent="0.25">
      <c r="B157" s="37">
        <v>14</v>
      </c>
      <c r="C157" s="33"/>
      <c r="D157" s="38" t="s">
        <v>308</v>
      </c>
      <c r="E157" s="33"/>
      <c r="F157" s="33"/>
      <c r="G157" s="33"/>
      <c r="H157" s="33"/>
      <c r="I157" s="33"/>
      <c r="J157" s="33"/>
      <c r="K157" s="33"/>
      <c r="L157" s="33"/>
      <c r="M157" s="38" t="s">
        <v>309</v>
      </c>
      <c r="N157" s="33"/>
      <c r="O157" s="33"/>
      <c r="P157" s="33"/>
      <c r="Q157" s="33"/>
      <c r="R157" s="33"/>
      <c r="S157" s="66">
        <v>0</v>
      </c>
      <c r="T157" s="67"/>
      <c r="U157" s="68"/>
      <c r="V157" s="39">
        <v>75</v>
      </c>
      <c r="W157" s="36"/>
      <c r="X157" s="14" t="s">
        <v>304</v>
      </c>
      <c r="Y157" s="65">
        <f t="shared" si="4"/>
        <v>0</v>
      </c>
      <c r="Z157" s="33"/>
    </row>
    <row r="158" spans="2:26" ht="39.950000000000003" customHeight="1" x14ac:dyDescent="0.25">
      <c r="B158" s="37">
        <v>15</v>
      </c>
      <c r="C158" s="33"/>
      <c r="D158" s="38" t="s">
        <v>310</v>
      </c>
      <c r="E158" s="33"/>
      <c r="F158" s="33"/>
      <c r="G158" s="33"/>
      <c r="H158" s="33"/>
      <c r="I158" s="33"/>
      <c r="J158" s="33"/>
      <c r="K158" s="33"/>
      <c r="L158" s="33"/>
      <c r="M158" s="38" t="s">
        <v>311</v>
      </c>
      <c r="N158" s="33"/>
      <c r="O158" s="33"/>
      <c r="P158" s="33"/>
      <c r="Q158" s="33"/>
      <c r="R158" s="33"/>
      <c r="S158" s="66">
        <v>0</v>
      </c>
      <c r="T158" s="67"/>
      <c r="U158" s="68"/>
      <c r="V158" s="39">
        <v>1</v>
      </c>
      <c r="W158" s="36"/>
      <c r="X158" s="14" t="s">
        <v>73</v>
      </c>
      <c r="Y158" s="65">
        <f t="shared" si="4"/>
        <v>0</v>
      </c>
      <c r="Z158" s="33"/>
    </row>
    <row r="159" spans="2:26" x14ac:dyDescent="0.25">
      <c r="B159" s="37">
        <v>16</v>
      </c>
      <c r="C159" s="33"/>
      <c r="D159" s="38" t="s">
        <v>312</v>
      </c>
      <c r="E159" s="33"/>
      <c r="F159" s="33"/>
      <c r="G159" s="33"/>
      <c r="H159" s="33"/>
      <c r="I159" s="33"/>
      <c r="J159" s="33"/>
      <c r="K159" s="33"/>
      <c r="L159" s="33"/>
      <c r="M159" s="38" t="s">
        <v>313</v>
      </c>
      <c r="N159" s="33"/>
      <c r="O159" s="33"/>
      <c r="P159" s="33"/>
      <c r="Q159" s="33"/>
      <c r="R159" s="33"/>
      <c r="S159" s="66">
        <v>0</v>
      </c>
      <c r="T159" s="67"/>
      <c r="U159" s="68"/>
      <c r="V159" s="39">
        <v>128</v>
      </c>
      <c r="W159" s="36"/>
      <c r="X159" s="14" t="s">
        <v>314</v>
      </c>
      <c r="Y159" s="65">
        <f t="shared" si="4"/>
        <v>0</v>
      </c>
      <c r="Z159" s="33"/>
    </row>
    <row r="160" spans="2:26" ht="24.75" customHeight="1" x14ac:dyDescent="0.25">
      <c r="B160" s="37">
        <v>17</v>
      </c>
      <c r="C160" s="33"/>
      <c r="D160" s="38" t="s">
        <v>315</v>
      </c>
      <c r="E160" s="33"/>
      <c r="F160" s="33"/>
      <c r="G160" s="33"/>
      <c r="H160" s="33"/>
      <c r="I160" s="33"/>
      <c r="J160" s="33"/>
      <c r="K160" s="33"/>
      <c r="L160" s="33"/>
      <c r="M160" s="38" t="s">
        <v>228</v>
      </c>
      <c r="N160" s="33"/>
      <c r="O160" s="33"/>
      <c r="P160" s="33"/>
      <c r="Q160" s="33"/>
      <c r="R160" s="33"/>
      <c r="S160" s="66">
        <v>0</v>
      </c>
      <c r="T160" s="67"/>
      <c r="U160" s="68"/>
      <c r="V160" s="39">
        <v>3</v>
      </c>
      <c r="W160" s="36"/>
      <c r="X160" s="14" t="s">
        <v>73</v>
      </c>
      <c r="Y160" s="65">
        <f t="shared" si="4"/>
        <v>0</v>
      </c>
      <c r="Z160" s="33"/>
    </row>
    <row r="161" spans="2:26" x14ac:dyDescent="0.25">
      <c r="B161" s="37">
        <v>18</v>
      </c>
      <c r="C161" s="33"/>
      <c r="D161" s="38" t="s">
        <v>316</v>
      </c>
      <c r="E161" s="33"/>
      <c r="F161" s="33"/>
      <c r="G161" s="33"/>
      <c r="H161" s="33"/>
      <c r="I161" s="33"/>
      <c r="J161" s="33"/>
      <c r="K161" s="33"/>
      <c r="L161" s="33"/>
      <c r="M161" s="38" t="s">
        <v>317</v>
      </c>
      <c r="N161" s="33"/>
      <c r="O161" s="33"/>
      <c r="P161" s="33"/>
      <c r="Q161" s="33"/>
      <c r="R161" s="33"/>
      <c r="S161" s="66">
        <v>0</v>
      </c>
      <c r="T161" s="67"/>
      <c r="U161" s="68"/>
      <c r="V161" s="39">
        <v>180</v>
      </c>
      <c r="W161" s="36"/>
      <c r="X161" s="14" t="s">
        <v>314</v>
      </c>
      <c r="Y161" s="65">
        <f t="shared" si="4"/>
        <v>0</v>
      </c>
      <c r="Z161" s="33"/>
    </row>
    <row r="162" spans="2:26" x14ac:dyDescent="0.25">
      <c r="B162" s="37">
        <v>19</v>
      </c>
      <c r="C162" s="33"/>
      <c r="D162" s="38" t="s">
        <v>318</v>
      </c>
      <c r="E162" s="33"/>
      <c r="F162" s="33"/>
      <c r="G162" s="33"/>
      <c r="H162" s="33"/>
      <c r="I162" s="33"/>
      <c r="J162" s="33"/>
      <c r="K162" s="33"/>
      <c r="L162" s="33"/>
      <c r="M162" s="38" t="s">
        <v>319</v>
      </c>
      <c r="N162" s="33"/>
      <c r="O162" s="33"/>
      <c r="P162" s="33"/>
      <c r="Q162" s="33"/>
      <c r="R162" s="33"/>
      <c r="S162" s="66">
        <v>0</v>
      </c>
      <c r="T162" s="67"/>
      <c r="U162" s="68"/>
      <c r="V162" s="39">
        <v>31</v>
      </c>
      <c r="W162" s="36"/>
      <c r="X162" s="14" t="s">
        <v>304</v>
      </c>
      <c r="Y162" s="65">
        <f t="shared" si="4"/>
        <v>0</v>
      </c>
      <c r="Z162" s="33"/>
    </row>
    <row r="163" spans="2:26" x14ac:dyDescent="0.25">
      <c r="B163" s="37">
        <v>20</v>
      </c>
      <c r="C163" s="33"/>
      <c r="D163" s="38" t="s">
        <v>318</v>
      </c>
      <c r="E163" s="33"/>
      <c r="F163" s="33"/>
      <c r="G163" s="33"/>
      <c r="H163" s="33"/>
      <c r="I163" s="33"/>
      <c r="J163" s="33"/>
      <c r="K163" s="33"/>
      <c r="L163" s="33"/>
      <c r="M163" s="38" t="s">
        <v>319</v>
      </c>
      <c r="N163" s="33"/>
      <c r="O163" s="33"/>
      <c r="P163" s="33"/>
      <c r="Q163" s="33"/>
      <c r="R163" s="33"/>
      <c r="S163" s="66">
        <v>0</v>
      </c>
      <c r="T163" s="67"/>
      <c r="U163" s="68"/>
      <c r="V163" s="39">
        <v>16</v>
      </c>
      <c r="W163" s="36"/>
      <c r="X163" s="14" t="s">
        <v>304</v>
      </c>
      <c r="Y163" s="65">
        <f t="shared" si="4"/>
        <v>0</v>
      </c>
      <c r="Z163" s="33"/>
    </row>
    <row r="164" spans="2:26" x14ac:dyDescent="0.25">
      <c r="B164" s="37">
        <v>21</v>
      </c>
      <c r="C164" s="33"/>
      <c r="D164" s="38" t="s">
        <v>318</v>
      </c>
      <c r="E164" s="33"/>
      <c r="F164" s="33"/>
      <c r="G164" s="33"/>
      <c r="H164" s="33"/>
      <c r="I164" s="33"/>
      <c r="J164" s="33"/>
      <c r="K164" s="33"/>
      <c r="L164" s="33"/>
      <c r="M164" s="38" t="s">
        <v>319</v>
      </c>
      <c r="N164" s="33"/>
      <c r="O164" s="33"/>
      <c r="P164" s="33"/>
      <c r="Q164" s="33"/>
      <c r="R164" s="33"/>
      <c r="S164" s="66">
        <v>0</v>
      </c>
      <c r="T164" s="67"/>
      <c r="U164" s="68"/>
      <c r="V164" s="39">
        <v>1</v>
      </c>
      <c r="W164" s="36"/>
      <c r="X164" s="14" t="s">
        <v>304</v>
      </c>
      <c r="Y164" s="65">
        <f t="shared" si="4"/>
        <v>0</v>
      </c>
      <c r="Z164" s="33"/>
    </row>
    <row r="165" spans="2:26" x14ac:dyDescent="0.25">
      <c r="B165" s="37">
        <v>22</v>
      </c>
      <c r="C165" s="33"/>
      <c r="D165" s="38" t="s">
        <v>320</v>
      </c>
      <c r="E165" s="33"/>
      <c r="F165" s="33"/>
      <c r="G165" s="33"/>
      <c r="H165" s="33"/>
      <c r="I165" s="33"/>
      <c r="J165" s="33"/>
      <c r="K165" s="33"/>
      <c r="L165" s="33"/>
      <c r="M165" s="38" t="s">
        <v>321</v>
      </c>
      <c r="N165" s="33"/>
      <c r="O165" s="33"/>
      <c r="P165" s="33"/>
      <c r="Q165" s="33"/>
      <c r="R165" s="33"/>
      <c r="S165" s="66">
        <v>0</v>
      </c>
      <c r="T165" s="67"/>
      <c r="U165" s="68"/>
      <c r="V165" s="39">
        <v>18</v>
      </c>
      <c r="W165" s="36"/>
      <c r="X165" s="14" t="s">
        <v>304</v>
      </c>
      <c r="Y165" s="65">
        <f t="shared" si="4"/>
        <v>0</v>
      </c>
      <c r="Z165" s="33"/>
    </row>
    <row r="166" spans="2:26" x14ac:dyDescent="0.25">
      <c r="B166" s="37">
        <v>23</v>
      </c>
      <c r="C166" s="33"/>
      <c r="D166" s="38" t="s">
        <v>322</v>
      </c>
      <c r="E166" s="33"/>
      <c r="F166" s="33"/>
      <c r="G166" s="33"/>
      <c r="H166" s="33"/>
      <c r="I166" s="33"/>
      <c r="J166" s="33"/>
      <c r="K166" s="33"/>
      <c r="L166" s="33"/>
      <c r="M166" s="38" t="s">
        <v>323</v>
      </c>
      <c r="N166" s="33"/>
      <c r="O166" s="33"/>
      <c r="P166" s="33"/>
      <c r="Q166" s="33"/>
      <c r="R166" s="33"/>
      <c r="S166" s="66">
        <v>0</v>
      </c>
      <c r="T166" s="67"/>
      <c r="U166" s="68"/>
      <c r="V166" s="39">
        <v>3</v>
      </c>
      <c r="W166" s="36"/>
      <c r="X166" s="14" t="s">
        <v>304</v>
      </c>
      <c r="Y166" s="65">
        <f t="shared" si="4"/>
        <v>0</v>
      </c>
      <c r="Z166" s="33"/>
    </row>
    <row r="167" spans="2:26" x14ac:dyDescent="0.25">
      <c r="B167" s="37">
        <v>24</v>
      </c>
      <c r="C167" s="33"/>
      <c r="D167" s="38" t="s">
        <v>324</v>
      </c>
      <c r="E167" s="33"/>
      <c r="F167" s="33"/>
      <c r="G167" s="33"/>
      <c r="H167" s="33"/>
      <c r="I167" s="33"/>
      <c r="J167" s="33"/>
      <c r="K167" s="33"/>
      <c r="L167" s="33"/>
      <c r="M167" s="38" t="s">
        <v>325</v>
      </c>
      <c r="N167" s="33"/>
      <c r="O167" s="33"/>
      <c r="P167" s="33"/>
      <c r="Q167" s="33"/>
      <c r="R167" s="33"/>
      <c r="S167" s="66">
        <v>0</v>
      </c>
      <c r="T167" s="67"/>
      <c r="U167" s="68"/>
      <c r="V167" s="39">
        <v>28</v>
      </c>
      <c r="W167" s="36"/>
      <c r="X167" s="14" t="s">
        <v>304</v>
      </c>
      <c r="Y167" s="65">
        <f t="shared" si="4"/>
        <v>0</v>
      </c>
      <c r="Z167" s="33"/>
    </row>
    <row r="168" spans="2:26" x14ac:dyDescent="0.25">
      <c r="B168" s="37">
        <v>25</v>
      </c>
      <c r="C168" s="33"/>
      <c r="D168" s="38" t="s">
        <v>324</v>
      </c>
      <c r="E168" s="33"/>
      <c r="F168" s="33"/>
      <c r="G168" s="33"/>
      <c r="H168" s="33"/>
      <c r="I168" s="33"/>
      <c r="J168" s="33"/>
      <c r="K168" s="33"/>
      <c r="L168" s="33"/>
      <c r="M168" s="38" t="s">
        <v>326</v>
      </c>
      <c r="N168" s="33"/>
      <c r="O168" s="33"/>
      <c r="P168" s="33"/>
      <c r="Q168" s="33"/>
      <c r="R168" s="33"/>
      <c r="S168" s="66">
        <v>0</v>
      </c>
      <c r="T168" s="67"/>
      <c r="U168" s="68"/>
      <c r="V168" s="39">
        <v>2</v>
      </c>
      <c r="W168" s="36"/>
      <c r="X168" s="14" t="s">
        <v>304</v>
      </c>
      <c r="Y168" s="65">
        <f t="shared" si="4"/>
        <v>0</v>
      </c>
      <c r="Z168" s="33"/>
    </row>
    <row r="169" spans="2:26" x14ac:dyDescent="0.25">
      <c r="B169" s="37">
        <v>26</v>
      </c>
      <c r="C169" s="33"/>
      <c r="D169" s="38" t="s">
        <v>324</v>
      </c>
      <c r="E169" s="33"/>
      <c r="F169" s="33"/>
      <c r="G169" s="33"/>
      <c r="H169" s="33"/>
      <c r="I169" s="33"/>
      <c r="J169" s="33"/>
      <c r="K169" s="33"/>
      <c r="L169" s="33"/>
      <c r="M169" s="38" t="s">
        <v>326</v>
      </c>
      <c r="N169" s="33"/>
      <c r="O169" s="33"/>
      <c r="P169" s="33"/>
      <c r="Q169" s="33"/>
      <c r="R169" s="33"/>
      <c r="S169" s="66">
        <v>0</v>
      </c>
      <c r="T169" s="67"/>
      <c r="U169" s="68"/>
      <c r="V169" s="39">
        <v>55</v>
      </c>
      <c r="W169" s="36"/>
      <c r="X169" s="14" t="s">
        <v>304</v>
      </c>
      <c r="Y169" s="65">
        <f t="shared" si="4"/>
        <v>0</v>
      </c>
      <c r="Z169" s="33"/>
    </row>
    <row r="170" spans="2:26" x14ac:dyDescent="0.25">
      <c r="B170" s="37">
        <v>27</v>
      </c>
      <c r="C170" s="33"/>
      <c r="D170" s="38" t="s">
        <v>327</v>
      </c>
      <c r="E170" s="33"/>
      <c r="F170" s="33"/>
      <c r="G170" s="33"/>
      <c r="H170" s="33"/>
      <c r="I170" s="33"/>
      <c r="J170" s="33"/>
      <c r="K170" s="33"/>
      <c r="L170" s="33"/>
      <c r="M170" s="38" t="s">
        <v>328</v>
      </c>
      <c r="N170" s="33"/>
      <c r="O170" s="33"/>
      <c r="P170" s="33"/>
      <c r="Q170" s="33"/>
      <c r="R170" s="33"/>
      <c r="S170" s="66">
        <v>0</v>
      </c>
      <c r="T170" s="67"/>
      <c r="U170" s="68"/>
      <c r="V170" s="39">
        <v>10</v>
      </c>
      <c r="W170" s="36"/>
      <c r="X170" s="14" t="s">
        <v>304</v>
      </c>
      <c r="Y170" s="65">
        <f t="shared" si="4"/>
        <v>0</v>
      </c>
      <c r="Z170" s="33"/>
    </row>
    <row r="171" spans="2:26" x14ac:dyDescent="0.25">
      <c r="B171" s="37">
        <v>28</v>
      </c>
      <c r="C171" s="33"/>
      <c r="D171" s="38" t="s">
        <v>329</v>
      </c>
      <c r="E171" s="33"/>
      <c r="F171" s="33"/>
      <c r="G171" s="33"/>
      <c r="H171" s="33"/>
      <c r="I171" s="33"/>
      <c r="J171" s="33"/>
      <c r="K171" s="33"/>
      <c r="L171" s="33"/>
      <c r="M171" s="38" t="s">
        <v>330</v>
      </c>
      <c r="N171" s="33"/>
      <c r="O171" s="33"/>
      <c r="P171" s="33"/>
      <c r="Q171" s="33"/>
      <c r="R171" s="33"/>
      <c r="S171" s="66">
        <v>0</v>
      </c>
      <c r="T171" s="67"/>
      <c r="U171" s="68"/>
      <c r="V171" s="39">
        <v>7</v>
      </c>
      <c r="W171" s="36"/>
      <c r="X171" s="14" t="s">
        <v>304</v>
      </c>
      <c r="Y171" s="65">
        <f t="shared" si="4"/>
        <v>0</v>
      </c>
      <c r="Z171" s="33"/>
    </row>
    <row r="172" spans="2:26" ht="41.25" customHeight="1" x14ac:dyDescent="0.25">
      <c r="B172" s="37">
        <v>29</v>
      </c>
      <c r="C172" s="33"/>
      <c r="D172" s="38" t="s">
        <v>331</v>
      </c>
      <c r="E172" s="33"/>
      <c r="F172" s="33"/>
      <c r="G172" s="33"/>
      <c r="H172" s="33"/>
      <c r="I172" s="33"/>
      <c r="J172" s="33"/>
      <c r="K172" s="33"/>
      <c r="L172" s="33"/>
      <c r="M172" s="38" t="s">
        <v>332</v>
      </c>
      <c r="N172" s="33"/>
      <c r="O172" s="33"/>
      <c r="P172" s="33"/>
      <c r="Q172" s="33"/>
      <c r="R172" s="33"/>
      <c r="S172" s="66">
        <v>0</v>
      </c>
      <c r="T172" s="67"/>
      <c r="U172" s="68"/>
      <c r="V172" s="39">
        <v>84</v>
      </c>
      <c r="W172" s="36"/>
      <c r="X172" s="14" t="s">
        <v>304</v>
      </c>
      <c r="Y172" s="65">
        <f t="shared" si="4"/>
        <v>0</v>
      </c>
      <c r="Z172" s="33"/>
    </row>
    <row r="173" spans="2:26" ht="30" customHeight="1" x14ac:dyDescent="0.25">
      <c r="B173" s="37">
        <v>30</v>
      </c>
      <c r="C173" s="33"/>
      <c r="D173" s="38" t="s">
        <v>333</v>
      </c>
      <c r="E173" s="33"/>
      <c r="F173" s="33"/>
      <c r="G173" s="33"/>
      <c r="H173" s="33"/>
      <c r="I173" s="33"/>
      <c r="J173" s="33"/>
      <c r="K173" s="33"/>
      <c r="L173" s="33"/>
      <c r="M173" s="38" t="s">
        <v>334</v>
      </c>
      <c r="N173" s="33"/>
      <c r="O173" s="33"/>
      <c r="P173" s="33"/>
      <c r="Q173" s="33"/>
      <c r="R173" s="33"/>
      <c r="S173" s="66">
        <v>0</v>
      </c>
      <c r="T173" s="67"/>
      <c r="U173" s="68"/>
      <c r="V173" s="39">
        <v>55</v>
      </c>
      <c r="W173" s="36"/>
      <c r="X173" s="14" t="s">
        <v>304</v>
      </c>
      <c r="Y173" s="65">
        <f t="shared" si="4"/>
        <v>0</v>
      </c>
      <c r="Z173" s="33"/>
    </row>
    <row r="174" spans="2:26" x14ac:dyDescent="0.25">
      <c r="B174" s="37">
        <v>31</v>
      </c>
      <c r="C174" s="33"/>
      <c r="D174" s="38" t="s">
        <v>335</v>
      </c>
      <c r="E174" s="33"/>
      <c r="F174" s="33"/>
      <c r="G174" s="33"/>
      <c r="H174" s="33"/>
      <c r="I174" s="33"/>
      <c r="J174" s="33"/>
      <c r="K174" s="33"/>
      <c r="L174" s="33"/>
      <c r="M174" s="38" t="s">
        <v>336</v>
      </c>
      <c r="N174" s="33"/>
      <c r="O174" s="33"/>
      <c r="P174" s="33"/>
      <c r="Q174" s="33"/>
      <c r="R174" s="33"/>
      <c r="S174" s="66">
        <v>0</v>
      </c>
      <c r="T174" s="67"/>
      <c r="U174" s="68"/>
      <c r="V174" s="39">
        <v>1</v>
      </c>
      <c r="W174" s="36"/>
      <c r="X174" s="14" t="s">
        <v>304</v>
      </c>
      <c r="Y174" s="65">
        <f t="shared" si="4"/>
        <v>0</v>
      </c>
      <c r="Z174" s="33"/>
    </row>
    <row r="175" spans="2:26" x14ac:dyDescent="0.25">
      <c r="B175" s="37">
        <v>32</v>
      </c>
      <c r="C175" s="33"/>
      <c r="D175" s="38" t="s">
        <v>337</v>
      </c>
      <c r="E175" s="33"/>
      <c r="F175" s="33"/>
      <c r="G175" s="33"/>
      <c r="H175" s="33"/>
      <c r="I175" s="33"/>
      <c r="J175" s="33"/>
      <c r="K175" s="33"/>
      <c r="L175" s="33"/>
      <c r="M175" s="38" t="s">
        <v>338</v>
      </c>
      <c r="N175" s="33"/>
      <c r="O175" s="33"/>
      <c r="P175" s="33"/>
      <c r="Q175" s="33"/>
      <c r="R175" s="33"/>
      <c r="S175" s="66">
        <v>0</v>
      </c>
      <c r="T175" s="67"/>
      <c r="U175" s="68"/>
      <c r="V175" s="39">
        <v>31</v>
      </c>
      <c r="W175" s="36"/>
      <c r="X175" s="14" t="s">
        <v>304</v>
      </c>
      <c r="Y175" s="65">
        <f t="shared" si="4"/>
        <v>0</v>
      </c>
      <c r="Z175" s="33"/>
    </row>
    <row r="176" spans="2:26" x14ac:dyDescent="0.25">
      <c r="B176" s="37">
        <v>33</v>
      </c>
      <c r="C176" s="33"/>
      <c r="D176" s="38" t="s">
        <v>339</v>
      </c>
      <c r="E176" s="33"/>
      <c r="F176" s="33"/>
      <c r="G176" s="33"/>
      <c r="H176" s="33"/>
      <c r="I176" s="33"/>
      <c r="J176" s="33"/>
      <c r="K176" s="33"/>
      <c r="L176" s="33"/>
      <c r="M176" s="38" t="s">
        <v>340</v>
      </c>
      <c r="N176" s="33"/>
      <c r="O176" s="33"/>
      <c r="P176" s="33"/>
      <c r="Q176" s="33"/>
      <c r="R176" s="33"/>
      <c r="S176" s="66">
        <v>0</v>
      </c>
      <c r="T176" s="67"/>
      <c r="U176" s="68"/>
      <c r="V176" s="39">
        <v>18</v>
      </c>
      <c r="W176" s="36"/>
      <c r="X176" s="14" t="s">
        <v>304</v>
      </c>
      <c r="Y176" s="65">
        <f t="shared" si="4"/>
        <v>0</v>
      </c>
      <c r="Z176" s="33"/>
    </row>
    <row r="177" spans="2:26" x14ac:dyDescent="0.25">
      <c r="B177" s="37">
        <v>34</v>
      </c>
      <c r="C177" s="33"/>
      <c r="D177" s="38" t="s">
        <v>341</v>
      </c>
      <c r="E177" s="33"/>
      <c r="F177" s="33"/>
      <c r="G177" s="33"/>
      <c r="H177" s="33"/>
      <c r="I177" s="33"/>
      <c r="J177" s="33"/>
      <c r="K177" s="33"/>
      <c r="L177" s="33"/>
      <c r="M177" s="38" t="s">
        <v>342</v>
      </c>
      <c r="N177" s="33"/>
      <c r="O177" s="33"/>
      <c r="P177" s="33"/>
      <c r="Q177" s="33"/>
      <c r="R177" s="33"/>
      <c r="S177" s="66">
        <v>0</v>
      </c>
      <c r="T177" s="67"/>
      <c r="U177" s="68"/>
      <c r="V177" s="39">
        <v>16</v>
      </c>
      <c r="W177" s="36"/>
      <c r="X177" s="14" t="s">
        <v>304</v>
      </c>
      <c r="Y177" s="65">
        <f t="shared" si="4"/>
        <v>0</v>
      </c>
      <c r="Z177" s="33"/>
    </row>
    <row r="178" spans="2:26" x14ac:dyDescent="0.25">
      <c r="B178" s="37">
        <v>35</v>
      </c>
      <c r="C178" s="33"/>
      <c r="D178" s="38" t="s">
        <v>343</v>
      </c>
      <c r="E178" s="33"/>
      <c r="F178" s="33"/>
      <c r="G178" s="33"/>
      <c r="H178" s="33"/>
      <c r="I178" s="33"/>
      <c r="J178" s="33"/>
      <c r="K178" s="33"/>
      <c r="L178" s="33"/>
      <c r="M178" s="38" t="s">
        <v>344</v>
      </c>
      <c r="N178" s="33"/>
      <c r="O178" s="33"/>
      <c r="P178" s="33"/>
      <c r="Q178" s="33"/>
      <c r="R178" s="33"/>
      <c r="S178" s="66">
        <v>0</v>
      </c>
      <c r="T178" s="67"/>
      <c r="U178" s="68"/>
      <c r="V178" s="39">
        <v>1</v>
      </c>
      <c r="W178" s="36"/>
      <c r="X178" s="14" t="s">
        <v>304</v>
      </c>
      <c r="Y178" s="65">
        <f t="shared" si="4"/>
        <v>0</v>
      </c>
      <c r="Z178" s="33"/>
    </row>
    <row r="179" spans="2:26" ht="30" customHeight="1" x14ac:dyDescent="0.25">
      <c r="B179" s="37">
        <v>36</v>
      </c>
      <c r="C179" s="33"/>
      <c r="D179" s="38" t="s">
        <v>345</v>
      </c>
      <c r="E179" s="33"/>
      <c r="F179" s="33"/>
      <c r="G179" s="33"/>
      <c r="H179" s="33"/>
      <c r="I179" s="33"/>
      <c r="J179" s="33"/>
      <c r="K179" s="33"/>
      <c r="L179" s="33"/>
      <c r="M179" s="38" t="s">
        <v>346</v>
      </c>
      <c r="N179" s="33"/>
      <c r="O179" s="33"/>
      <c r="P179" s="33"/>
      <c r="Q179" s="33"/>
      <c r="R179" s="33"/>
      <c r="S179" s="66">
        <v>0</v>
      </c>
      <c r="T179" s="67"/>
      <c r="U179" s="68"/>
      <c r="V179" s="39">
        <v>3</v>
      </c>
      <c r="W179" s="36"/>
      <c r="X179" s="14" t="s">
        <v>304</v>
      </c>
      <c r="Y179" s="65">
        <f t="shared" si="4"/>
        <v>0</v>
      </c>
      <c r="Z179" s="33"/>
    </row>
    <row r="180" spans="2:26" x14ac:dyDescent="0.25">
      <c r="B180" s="37">
        <v>37</v>
      </c>
      <c r="C180" s="33"/>
      <c r="D180" s="38" t="s">
        <v>347</v>
      </c>
      <c r="E180" s="33"/>
      <c r="F180" s="33"/>
      <c r="G180" s="33"/>
      <c r="H180" s="33"/>
      <c r="I180" s="33"/>
      <c r="J180" s="33"/>
      <c r="K180" s="33"/>
      <c r="L180" s="33"/>
      <c r="M180" s="38" t="s">
        <v>348</v>
      </c>
      <c r="N180" s="33"/>
      <c r="O180" s="33"/>
      <c r="P180" s="33"/>
      <c r="Q180" s="33"/>
      <c r="R180" s="33"/>
      <c r="S180" s="66">
        <v>0</v>
      </c>
      <c r="T180" s="67"/>
      <c r="U180" s="68"/>
      <c r="V180" s="39">
        <v>190</v>
      </c>
      <c r="W180" s="36"/>
      <c r="X180" s="14" t="s">
        <v>314</v>
      </c>
      <c r="Y180" s="65">
        <f t="shared" si="4"/>
        <v>0</v>
      </c>
      <c r="Z180" s="33"/>
    </row>
    <row r="181" spans="2:26" ht="30" customHeight="1" x14ac:dyDescent="0.25">
      <c r="B181" s="37">
        <v>38</v>
      </c>
      <c r="C181" s="33"/>
      <c r="D181" s="38" t="s">
        <v>349</v>
      </c>
      <c r="E181" s="33"/>
      <c r="F181" s="33"/>
      <c r="G181" s="33"/>
      <c r="H181" s="33"/>
      <c r="I181" s="33"/>
      <c r="J181" s="33"/>
      <c r="K181" s="33"/>
      <c r="L181" s="33"/>
      <c r="M181" s="38" t="s">
        <v>350</v>
      </c>
      <c r="N181" s="33"/>
      <c r="O181" s="33"/>
      <c r="P181" s="33"/>
      <c r="Q181" s="33"/>
      <c r="R181" s="33"/>
      <c r="S181" s="66">
        <v>0</v>
      </c>
      <c r="T181" s="67"/>
      <c r="U181" s="68"/>
      <c r="V181" s="39">
        <v>2</v>
      </c>
      <c r="W181" s="36"/>
      <c r="X181" s="14" t="s">
        <v>304</v>
      </c>
      <c r="Y181" s="65">
        <f t="shared" si="4"/>
        <v>0</v>
      </c>
      <c r="Z181" s="33"/>
    </row>
    <row r="182" spans="2:26" ht="29.25" customHeight="1" x14ac:dyDescent="0.25">
      <c r="B182" s="37">
        <v>39</v>
      </c>
      <c r="C182" s="33"/>
      <c r="D182" s="38" t="s">
        <v>351</v>
      </c>
      <c r="E182" s="33"/>
      <c r="F182" s="33"/>
      <c r="G182" s="33"/>
      <c r="H182" s="33"/>
      <c r="I182" s="33"/>
      <c r="J182" s="33"/>
      <c r="K182" s="33"/>
      <c r="L182" s="33"/>
      <c r="M182" s="38" t="s">
        <v>352</v>
      </c>
      <c r="N182" s="33"/>
      <c r="O182" s="33"/>
      <c r="P182" s="33"/>
      <c r="Q182" s="33"/>
      <c r="R182" s="33"/>
      <c r="S182" s="66">
        <v>0</v>
      </c>
      <c r="T182" s="67"/>
      <c r="U182" s="68"/>
      <c r="V182" s="39">
        <v>3</v>
      </c>
      <c r="W182" s="36"/>
      <c r="X182" s="14" t="s">
        <v>304</v>
      </c>
      <c r="Y182" s="65">
        <f t="shared" si="4"/>
        <v>0</v>
      </c>
      <c r="Z182" s="33"/>
    </row>
    <row r="183" spans="2:26" x14ac:dyDescent="0.25">
      <c r="B183" s="37">
        <v>40</v>
      </c>
      <c r="C183" s="33"/>
      <c r="D183" s="38" t="s">
        <v>353</v>
      </c>
      <c r="E183" s="33"/>
      <c r="F183" s="33"/>
      <c r="G183" s="33"/>
      <c r="H183" s="33"/>
      <c r="I183" s="33"/>
      <c r="J183" s="33"/>
      <c r="K183" s="33"/>
      <c r="L183" s="33"/>
      <c r="M183" s="38" t="s">
        <v>354</v>
      </c>
      <c r="N183" s="33"/>
      <c r="O183" s="33"/>
      <c r="P183" s="33"/>
      <c r="Q183" s="33"/>
      <c r="R183" s="33"/>
      <c r="S183" s="66">
        <v>0</v>
      </c>
      <c r="T183" s="67"/>
      <c r="U183" s="68"/>
      <c r="V183" s="39">
        <v>380</v>
      </c>
      <c r="W183" s="36"/>
      <c r="X183" s="14" t="s">
        <v>314</v>
      </c>
      <c r="Y183" s="65">
        <f t="shared" si="4"/>
        <v>0</v>
      </c>
      <c r="Z183" s="33"/>
    </row>
    <row r="184" spans="2:26" x14ac:dyDescent="0.25">
      <c r="B184" s="37">
        <v>41</v>
      </c>
      <c r="C184" s="33"/>
      <c r="D184" s="38" t="s">
        <v>355</v>
      </c>
      <c r="E184" s="33"/>
      <c r="F184" s="33"/>
      <c r="G184" s="33"/>
      <c r="H184" s="33"/>
      <c r="I184" s="33"/>
      <c r="J184" s="33"/>
      <c r="K184" s="33"/>
      <c r="L184" s="33"/>
      <c r="M184" s="38" t="s">
        <v>356</v>
      </c>
      <c r="N184" s="33"/>
      <c r="O184" s="33"/>
      <c r="P184" s="33"/>
      <c r="Q184" s="33"/>
      <c r="R184" s="33"/>
      <c r="S184" s="66">
        <v>0</v>
      </c>
      <c r="T184" s="67"/>
      <c r="U184" s="68"/>
      <c r="V184" s="39">
        <v>2300</v>
      </c>
      <c r="W184" s="36"/>
      <c r="X184" s="14" t="s">
        <v>314</v>
      </c>
      <c r="Y184" s="65">
        <f t="shared" si="4"/>
        <v>0</v>
      </c>
      <c r="Z184" s="33"/>
    </row>
    <row r="185" spans="2:26" x14ac:dyDescent="0.25">
      <c r="B185" s="37">
        <v>42</v>
      </c>
      <c r="C185" s="33"/>
      <c r="D185" s="38" t="s">
        <v>357</v>
      </c>
      <c r="E185" s="33"/>
      <c r="F185" s="33"/>
      <c r="G185" s="33"/>
      <c r="H185" s="33"/>
      <c r="I185" s="33"/>
      <c r="J185" s="33"/>
      <c r="K185" s="33"/>
      <c r="L185" s="33"/>
      <c r="M185" s="38" t="s">
        <v>358</v>
      </c>
      <c r="N185" s="33"/>
      <c r="O185" s="33"/>
      <c r="P185" s="33"/>
      <c r="Q185" s="33"/>
      <c r="R185" s="33"/>
      <c r="S185" s="66">
        <v>0</v>
      </c>
      <c r="T185" s="67"/>
      <c r="U185" s="68"/>
      <c r="V185" s="39">
        <v>950</v>
      </c>
      <c r="W185" s="36"/>
      <c r="X185" s="14" t="s">
        <v>314</v>
      </c>
      <c r="Y185" s="65">
        <f t="shared" si="4"/>
        <v>0</v>
      </c>
      <c r="Z185" s="33"/>
    </row>
    <row r="186" spans="2:26" x14ac:dyDescent="0.25">
      <c r="B186" s="37">
        <v>43</v>
      </c>
      <c r="C186" s="33"/>
      <c r="D186" s="38" t="s">
        <v>359</v>
      </c>
      <c r="E186" s="33"/>
      <c r="F186" s="33"/>
      <c r="G186" s="33"/>
      <c r="H186" s="33"/>
      <c r="I186" s="33"/>
      <c r="J186" s="33"/>
      <c r="K186" s="33"/>
      <c r="L186" s="33"/>
      <c r="M186" s="38" t="s">
        <v>360</v>
      </c>
      <c r="N186" s="33"/>
      <c r="O186" s="33"/>
      <c r="P186" s="33"/>
      <c r="Q186" s="33"/>
      <c r="R186" s="33"/>
      <c r="S186" s="66">
        <v>0</v>
      </c>
      <c r="T186" s="67"/>
      <c r="U186" s="68"/>
      <c r="V186" s="39">
        <v>32</v>
      </c>
      <c r="W186" s="36"/>
      <c r="X186" s="14" t="s">
        <v>314</v>
      </c>
      <c r="Y186" s="65">
        <f t="shared" si="4"/>
        <v>0</v>
      </c>
      <c r="Z186" s="33"/>
    </row>
    <row r="187" spans="2:26" x14ac:dyDescent="0.25">
      <c r="B187" s="37">
        <v>44</v>
      </c>
      <c r="C187" s="33"/>
      <c r="D187" s="38" t="s">
        <v>361</v>
      </c>
      <c r="E187" s="33"/>
      <c r="F187" s="33"/>
      <c r="G187" s="33"/>
      <c r="H187" s="33"/>
      <c r="I187" s="33"/>
      <c r="J187" s="33"/>
      <c r="K187" s="33"/>
      <c r="L187" s="33"/>
      <c r="M187" s="38" t="s">
        <v>362</v>
      </c>
      <c r="N187" s="33"/>
      <c r="O187" s="33"/>
      <c r="P187" s="33"/>
      <c r="Q187" s="33"/>
      <c r="R187" s="33"/>
      <c r="S187" s="66">
        <v>0</v>
      </c>
      <c r="T187" s="67"/>
      <c r="U187" s="68"/>
      <c r="V187" s="39">
        <v>24</v>
      </c>
      <c r="W187" s="36"/>
      <c r="X187" s="14" t="s">
        <v>314</v>
      </c>
      <c r="Y187" s="65">
        <f t="shared" si="4"/>
        <v>0</v>
      </c>
      <c r="Z187" s="33"/>
    </row>
    <row r="188" spans="2:26" x14ac:dyDescent="0.25">
      <c r="B188" s="37">
        <v>45</v>
      </c>
      <c r="C188" s="33"/>
      <c r="D188" s="38" t="s">
        <v>363</v>
      </c>
      <c r="E188" s="33"/>
      <c r="F188" s="33"/>
      <c r="G188" s="33"/>
      <c r="H188" s="33"/>
      <c r="I188" s="33"/>
      <c r="J188" s="33"/>
      <c r="K188" s="33"/>
      <c r="L188" s="33"/>
      <c r="M188" s="38" t="s">
        <v>364</v>
      </c>
      <c r="N188" s="33"/>
      <c r="O188" s="33"/>
      <c r="P188" s="33"/>
      <c r="Q188" s="33"/>
      <c r="R188" s="33"/>
      <c r="S188" s="66">
        <v>0</v>
      </c>
      <c r="T188" s="67"/>
      <c r="U188" s="68"/>
      <c r="V188" s="39">
        <v>2343</v>
      </c>
      <c r="W188" s="36"/>
      <c r="X188" s="14" t="s">
        <v>314</v>
      </c>
      <c r="Y188" s="65">
        <f t="shared" si="4"/>
        <v>0</v>
      </c>
      <c r="Z188" s="33"/>
    </row>
    <row r="189" spans="2:26" x14ac:dyDescent="0.25">
      <c r="B189" s="37">
        <v>46</v>
      </c>
      <c r="C189" s="33"/>
      <c r="D189" s="38" t="s">
        <v>365</v>
      </c>
      <c r="E189" s="33"/>
      <c r="F189" s="33"/>
      <c r="G189" s="33"/>
      <c r="H189" s="33"/>
      <c r="I189" s="33"/>
      <c r="J189" s="33"/>
      <c r="K189" s="33"/>
      <c r="L189" s="33"/>
      <c r="M189" s="38" t="s">
        <v>366</v>
      </c>
      <c r="N189" s="33"/>
      <c r="O189" s="33"/>
      <c r="P189" s="33"/>
      <c r="Q189" s="33"/>
      <c r="R189" s="33"/>
      <c r="S189" s="66">
        <v>0</v>
      </c>
      <c r="T189" s="67"/>
      <c r="U189" s="68"/>
      <c r="V189" s="39">
        <v>18</v>
      </c>
      <c r="W189" s="36"/>
      <c r="X189" s="14" t="s">
        <v>314</v>
      </c>
      <c r="Y189" s="65">
        <f t="shared" si="4"/>
        <v>0</v>
      </c>
      <c r="Z189" s="33"/>
    </row>
    <row r="190" spans="2:26" x14ac:dyDescent="0.25">
      <c r="B190" s="37">
        <v>47</v>
      </c>
      <c r="C190" s="33"/>
      <c r="D190" s="38" t="s">
        <v>367</v>
      </c>
      <c r="E190" s="33"/>
      <c r="F190" s="33"/>
      <c r="G190" s="33"/>
      <c r="H190" s="33"/>
      <c r="I190" s="33"/>
      <c r="J190" s="33"/>
      <c r="K190" s="33"/>
      <c r="L190" s="33"/>
      <c r="M190" s="38" t="s">
        <v>368</v>
      </c>
      <c r="N190" s="33"/>
      <c r="O190" s="33"/>
      <c r="P190" s="33"/>
      <c r="Q190" s="33"/>
      <c r="R190" s="33"/>
      <c r="S190" s="66">
        <v>0</v>
      </c>
      <c r="T190" s="67"/>
      <c r="U190" s="68"/>
      <c r="V190" s="39">
        <v>40</v>
      </c>
      <c r="W190" s="36"/>
      <c r="X190" s="14" t="s">
        <v>314</v>
      </c>
      <c r="Y190" s="65">
        <f t="shared" si="4"/>
        <v>0</v>
      </c>
      <c r="Z190" s="33"/>
    </row>
    <row r="191" spans="2:26" x14ac:dyDescent="0.25">
      <c r="B191" s="37">
        <v>48</v>
      </c>
      <c r="C191" s="33"/>
      <c r="D191" s="38" t="s">
        <v>369</v>
      </c>
      <c r="E191" s="33"/>
      <c r="F191" s="33"/>
      <c r="G191" s="33"/>
      <c r="H191" s="33"/>
      <c r="I191" s="33"/>
      <c r="J191" s="33"/>
      <c r="K191" s="33"/>
      <c r="L191" s="33"/>
      <c r="M191" s="38" t="s">
        <v>370</v>
      </c>
      <c r="N191" s="33"/>
      <c r="O191" s="33"/>
      <c r="P191" s="33"/>
      <c r="Q191" s="33"/>
      <c r="R191" s="33"/>
      <c r="S191" s="66">
        <v>0</v>
      </c>
      <c r="T191" s="67"/>
      <c r="U191" s="68"/>
      <c r="V191" s="39">
        <v>2</v>
      </c>
      <c r="W191" s="36"/>
      <c r="X191" s="14" t="s">
        <v>304</v>
      </c>
      <c r="Y191" s="65">
        <f t="shared" si="4"/>
        <v>0</v>
      </c>
      <c r="Z191" s="33"/>
    </row>
    <row r="192" spans="2:26" x14ac:dyDescent="0.25">
      <c r="B192" s="37">
        <v>49</v>
      </c>
      <c r="C192" s="33"/>
      <c r="D192" s="38" t="s">
        <v>371</v>
      </c>
      <c r="E192" s="33"/>
      <c r="F192" s="33"/>
      <c r="G192" s="33"/>
      <c r="H192" s="33"/>
      <c r="I192" s="33"/>
      <c r="J192" s="33"/>
      <c r="K192" s="33"/>
      <c r="L192" s="33"/>
      <c r="M192" s="38" t="s">
        <v>372</v>
      </c>
      <c r="N192" s="33"/>
      <c r="O192" s="33"/>
      <c r="P192" s="33"/>
      <c r="Q192" s="33"/>
      <c r="R192" s="33"/>
      <c r="S192" s="66">
        <v>0</v>
      </c>
      <c r="T192" s="67"/>
      <c r="U192" s="68"/>
      <c r="V192" s="39">
        <v>10</v>
      </c>
      <c r="W192" s="36"/>
      <c r="X192" s="14" t="s">
        <v>314</v>
      </c>
      <c r="Y192" s="65">
        <f t="shared" si="4"/>
        <v>0</v>
      </c>
      <c r="Z192" s="33"/>
    </row>
    <row r="193" spans="2:26" x14ac:dyDescent="0.25">
      <c r="B193" s="37">
        <v>50</v>
      </c>
      <c r="C193" s="33"/>
      <c r="D193" s="38" t="s">
        <v>373</v>
      </c>
      <c r="E193" s="33"/>
      <c r="F193" s="33"/>
      <c r="G193" s="33"/>
      <c r="H193" s="33"/>
      <c r="I193" s="33"/>
      <c r="J193" s="33"/>
      <c r="K193" s="33"/>
      <c r="L193" s="33"/>
      <c r="M193" s="38" t="s">
        <v>374</v>
      </c>
      <c r="N193" s="33"/>
      <c r="O193" s="33"/>
      <c r="P193" s="33"/>
      <c r="Q193" s="33"/>
      <c r="R193" s="33"/>
      <c r="S193" s="66">
        <v>0</v>
      </c>
      <c r="T193" s="67"/>
      <c r="U193" s="68"/>
      <c r="V193" s="39">
        <v>85</v>
      </c>
      <c r="W193" s="36"/>
      <c r="X193" s="14" t="s">
        <v>314</v>
      </c>
      <c r="Y193" s="65">
        <f t="shared" si="4"/>
        <v>0</v>
      </c>
      <c r="Z193" s="33"/>
    </row>
    <row r="194" spans="2:26" ht="39.75" customHeight="1" x14ac:dyDescent="0.25">
      <c r="B194" s="37">
        <v>51</v>
      </c>
      <c r="C194" s="33"/>
      <c r="D194" s="38" t="s">
        <v>375</v>
      </c>
      <c r="E194" s="33"/>
      <c r="F194" s="33"/>
      <c r="G194" s="33"/>
      <c r="H194" s="33"/>
      <c r="I194" s="33"/>
      <c r="J194" s="33"/>
      <c r="K194" s="33"/>
      <c r="L194" s="33"/>
      <c r="M194" s="38" t="s">
        <v>376</v>
      </c>
      <c r="N194" s="33"/>
      <c r="O194" s="33"/>
      <c r="P194" s="33"/>
      <c r="Q194" s="33"/>
      <c r="R194" s="33"/>
      <c r="S194" s="66">
        <v>0</v>
      </c>
      <c r="T194" s="67"/>
      <c r="U194" s="68"/>
      <c r="V194" s="39">
        <v>35</v>
      </c>
      <c r="W194" s="36"/>
      <c r="X194" s="14" t="s">
        <v>314</v>
      </c>
      <c r="Y194" s="65">
        <f t="shared" si="4"/>
        <v>0</v>
      </c>
      <c r="Z194" s="33"/>
    </row>
    <row r="195" spans="2:26" x14ac:dyDescent="0.25">
      <c r="B195" s="37">
        <v>52</v>
      </c>
      <c r="C195" s="33"/>
      <c r="D195" s="38" t="s">
        <v>377</v>
      </c>
      <c r="E195" s="33"/>
      <c r="F195" s="33"/>
      <c r="G195" s="33"/>
      <c r="H195" s="33"/>
      <c r="I195" s="33"/>
      <c r="J195" s="33"/>
      <c r="K195" s="33"/>
      <c r="L195" s="33"/>
      <c r="M195" s="38" t="s">
        <v>378</v>
      </c>
      <c r="N195" s="33"/>
      <c r="O195" s="33"/>
      <c r="P195" s="33"/>
      <c r="Q195" s="33"/>
      <c r="R195" s="33"/>
      <c r="S195" s="66">
        <v>0</v>
      </c>
      <c r="T195" s="67"/>
      <c r="U195" s="68"/>
      <c r="V195" s="39">
        <v>90</v>
      </c>
      <c r="W195" s="36"/>
      <c r="X195" s="14" t="s">
        <v>66</v>
      </c>
      <c r="Y195" s="65">
        <f t="shared" si="4"/>
        <v>0</v>
      </c>
      <c r="Z195" s="33"/>
    </row>
    <row r="196" spans="2:26" x14ac:dyDescent="0.25">
      <c r="B196" s="37">
        <v>53</v>
      </c>
      <c r="C196" s="33"/>
      <c r="D196" s="38" t="s">
        <v>379</v>
      </c>
      <c r="E196" s="33"/>
      <c r="F196" s="33"/>
      <c r="G196" s="33"/>
      <c r="H196" s="33"/>
      <c r="I196" s="33"/>
      <c r="J196" s="33"/>
      <c r="K196" s="33"/>
      <c r="L196" s="33"/>
      <c r="M196" s="38" t="s">
        <v>380</v>
      </c>
      <c r="N196" s="33"/>
      <c r="O196" s="33"/>
      <c r="P196" s="33"/>
      <c r="Q196" s="33"/>
      <c r="R196" s="33"/>
      <c r="S196" s="66">
        <v>0</v>
      </c>
      <c r="T196" s="67"/>
      <c r="U196" s="68"/>
      <c r="V196" s="39">
        <v>780</v>
      </c>
      <c r="W196" s="36"/>
      <c r="X196" s="14" t="s">
        <v>66</v>
      </c>
      <c r="Y196" s="65">
        <f t="shared" si="4"/>
        <v>0</v>
      </c>
      <c r="Z196" s="33"/>
    </row>
    <row r="197" spans="2:26" x14ac:dyDescent="0.25">
      <c r="B197" s="37">
        <v>54</v>
      </c>
      <c r="C197" s="33"/>
      <c r="D197" s="38" t="s">
        <v>381</v>
      </c>
      <c r="E197" s="33"/>
      <c r="F197" s="33"/>
      <c r="G197" s="33"/>
      <c r="H197" s="33"/>
      <c r="I197" s="33"/>
      <c r="J197" s="33"/>
      <c r="K197" s="33"/>
      <c r="L197" s="33"/>
      <c r="M197" s="38" t="s">
        <v>382</v>
      </c>
      <c r="N197" s="33"/>
      <c r="O197" s="33"/>
      <c r="P197" s="33"/>
      <c r="Q197" s="33"/>
      <c r="R197" s="33"/>
      <c r="S197" s="66">
        <v>0</v>
      </c>
      <c r="T197" s="67"/>
      <c r="U197" s="68"/>
      <c r="V197" s="39">
        <v>19</v>
      </c>
      <c r="W197" s="36"/>
      <c r="X197" s="14" t="s">
        <v>73</v>
      </c>
      <c r="Y197" s="65">
        <f t="shared" si="4"/>
        <v>0</v>
      </c>
      <c r="Z197" s="33"/>
    </row>
    <row r="198" spans="2:26" x14ac:dyDescent="0.25">
      <c r="B198" s="37">
        <v>55</v>
      </c>
      <c r="C198" s="33"/>
      <c r="D198" s="38" t="s">
        <v>383</v>
      </c>
      <c r="E198" s="33"/>
      <c r="F198" s="33"/>
      <c r="G198" s="33"/>
      <c r="H198" s="33"/>
      <c r="I198" s="33"/>
      <c r="J198" s="33"/>
      <c r="K198" s="33"/>
      <c r="L198" s="33"/>
      <c r="M198" s="38" t="s">
        <v>384</v>
      </c>
      <c r="N198" s="33"/>
      <c r="O198" s="33"/>
      <c r="P198" s="33"/>
      <c r="Q198" s="33"/>
      <c r="R198" s="33"/>
      <c r="S198" s="66">
        <v>0</v>
      </c>
      <c r="T198" s="67"/>
      <c r="U198" s="68"/>
      <c r="V198" s="39">
        <v>40</v>
      </c>
      <c r="W198" s="36"/>
      <c r="X198" s="14" t="s">
        <v>314</v>
      </c>
      <c r="Y198" s="65">
        <f t="shared" si="4"/>
        <v>0</v>
      </c>
      <c r="Z198" s="33"/>
    </row>
    <row r="199" spans="2:26" ht="30" customHeight="1" x14ac:dyDescent="0.25">
      <c r="B199" s="37">
        <v>56</v>
      </c>
      <c r="C199" s="33"/>
      <c r="D199" s="38" t="s">
        <v>385</v>
      </c>
      <c r="E199" s="33"/>
      <c r="F199" s="33"/>
      <c r="G199" s="33"/>
      <c r="H199" s="33"/>
      <c r="I199" s="33"/>
      <c r="J199" s="33"/>
      <c r="K199" s="33"/>
      <c r="L199" s="33"/>
      <c r="M199" s="38" t="s">
        <v>386</v>
      </c>
      <c r="N199" s="33"/>
      <c r="O199" s="33"/>
      <c r="P199" s="33"/>
      <c r="Q199" s="33"/>
      <c r="R199" s="33"/>
      <c r="S199" s="66">
        <v>0</v>
      </c>
      <c r="T199" s="67"/>
      <c r="U199" s="68"/>
      <c r="V199" s="39">
        <v>1</v>
      </c>
      <c r="W199" s="36"/>
      <c r="X199" s="14" t="s">
        <v>73</v>
      </c>
      <c r="Y199" s="65">
        <f t="shared" si="4"/>
        <v>0</v>
      </c>
      <c r="Z199" s="33"/>
    </row>
    <row r="200" spans="2:26" x14ac:dyDescent="0.25">
      <c r="B200" s="37">
        <v>57</v>
      </c>
      <c r="C200" s="33"/>
      <c r="D200" s="38" t="s">
        <v>387</v>
      </c>
      <c r="E200" s="33"/>
      <c r="F200" s="33"/>
      <c r="G200" s="33"/>
      <c r="H200" s="33"/>
      <c r="I200" s="33"/>
      <c r="J200" s="33"/>
      <c r="K200" s="33"/>
      <c r="L200" s="33"/>
      <c r="M200" s="38" t="s">
        <v>388</v>
      </c>
      <c r="N200" s="33"/>
      <c r="O200" s="33"/>
      <c r="P200" s="33"/>
      <c r="Q200" s="33"/>
      <c r="R200" s="33"/>
      <c r="S200" s="66">
        <v>0</v>
      </c>
      <c r="T200" s="67"/>
      <c r="U200" s="68"/>
      <c r="V200" s="39">
        <v>2</v>
      </c>
      <c r="W200" s="36"/>
      <c r="X200" s="14" t="s">
        <v>304</v>
      </c>
      <c r="Y200" s="65">
        <f t="shared" si="4"/>
        <v>0</v>
      </c>
      <c r="Z200" s="33"/>
    </row>
    <row r="201" spans="2:26" x14ac:dyDescent="0.25">
      <c r="B201" s="37">
        <v>58</v>
      </c>
      <c r="C201" s="33"/>
      <c r="D201" s="38" t="s">
        <v>389</v>
      </c>
      <c r="E201" s="33"/>
      <c r="F201" s="33"/>
      <c r="G201" s="33"/>
      <c r="H201" s="33"/>
      <c r="I201" s="33"/>
      <c r="J201" s="33"/>
      <c r="K201" s="33"/>
      <c r="L201" s="33"/>
      <c r="M201" s="38" t="s">
        <v>390</v>
      </c>
      <c r="N201" s="33"/>
      <c r="O201" s="33"/>
      <c r="P201" s="33"/>
      <c r="Q201" s="33"/>
      <c r="R201" s="33"/>
      <c r="S201" s="66">
        <v>0</v>
      </c>
      <c r="T201" s="67"/>
      <c r="U201" s="68"/>
      <c r="V201" s="39">
        <v>1</v>
      </c>
      <c r="W201" s="36"/>
      <c r="X201" s="14" t="s">
        <v>73</v>
      </c>
      <c r="Y201" s="65">
        <f t="shared" si="4"/>
        <v>0</v>
      </c>
      <c r="Z201" s="33"/>
    </row>
    <row r="202" spans="2:26" ht="39.950000000000003" customHeight="1" x14ac:dyDescent="0.25">
      <c r="B202" s="37">
        <v>59</v>
      </c>
      <c r="C202" s="33"/>
      <c r="D202" s="38" t="s">
        <v>391</v>
      </c>
      <c r="E202" s="33"/>
      <c r="F202" s="33"/>
      <c r="G202" s="33"/>
      <c r="H202" s="33"/>
      <c r="I202" s="33"/>
      <c r="J202" s="33"/>
      <c r="K202" s="33"/>
      <c r="L202" s="33"/>
      <c r="M202" s="38" t="s">
        <v>392</v>
      </c>
      <c r="N202" s="33"/>
      <c r="O202" s="33"/>
      <c r="P202" s="33"/>
      <c r="Q202" s="33"/>
      <c r="R202" s="33"/>
      <c r="S202" s="66">
        <v>0</v>
      </c>
      <c r="T202" s="67"/>
      <c r="U202" s="68"/>
      <c r="V202" s="39">
        <v>20</v>
      </c>
      <c r="W202" s="36"/>
      <c r="X202" s="14" t="s">
        <v>304</v>
      </c>
      <c r="Y202" s="65">
        <f t="shared" si="4"/>
        <v>0</v>
      </c>
      <c r="Z202" s="33"/>
    </row>
    <row r="203" spans="2:26" ht="23.25" customHeight="1" x14ac:dyDescent="0.25">
      <c r="B203" s="37">
        <v>60</v>
      </c>
      <c r="C203" s="33"/>
      <c r="D203" s="38" t="s">
        <v>393</v>
      </c>
      <c r="E203" s="33"/>
      <c r="F203" s="33"/>
      <c r="G203" s="33"/>
      <c r="H203" s="33"/>
      <c r="I203" s="33"/>
      <c r="J203" s="33"/>
      <c r="K203" s="33"/>
      <c r="L203" s="33"/>
      <c r="M203" s="38" t="s">
        <v>394</v>
      </c>
      <c r="N203" s="33"/>
      <c r="O203" s="33"/>
      <c r="P203" s="33"/>
      <c r="Q203" s="33"/>
      <c r="R203" s="33"/>
      <c r="S203" s="66">
        <v>0</v>
      </c>
      <c r="T203" s="67"/>
      <c r="U203" s="68"/>
      <c r="V203" s="39">
        <v>4</v>
      </c>
      <c r="W203" s="36"/>
      <c r="X203" s="14" t="s">
        <v>73</v>
      </c>
      <c r="Y203" s="65">
        <f t="shared" si="4"/>
        <v>0</v>
      </c>
      <c r="Z203" s="33"/>
    </row>
    <row r="204" spans="2:26" x14ac:dyDescent="0.25">
      <c r="B204" s="37">
        <v>61</v>
      </c>
      <c r="C204" s="33"/>
      <c r="D204" s="38" t="s">
        <v>395</v>
      </c>
      <c r="E204" s="33"/>
      <c r="F204" s="33"/>
      <c r="G204" s="33"/>
      <c r="H204" s="33"/>
      <c r="I204" s="33"/>
      <c r="J204" s="33"/>
      <c r="K204" s="33"/>
      <c r="L204" s="33"/>
      <c r="M204" s="38" t="s">
        <v>396</v>
      </c>
      <c r="N204" s="33"/>
      <c r="O204" s="33"/>
      <c r="P204" s="33"/>
      <c r="Q204" s="33"/>
      <c r="R204" s="33"/>
      <c r="S204" s="66">
        <v>0</v>
      </c>
      <c r="T204" s="67"/>
      <c r="U204" s="68"/>
      <c r="V204" s="39">
        <v>90</v>
      </c>
      <c r="W204" s="36"/>
      <c r="X204" s="14" t="s">
        <v>66</v>
      </c>
      <c r="Y204" s="65">
        <f t="shared" si="4"/>
        <v>0</v>
      </c>
      <c r="Z204" s="33"/>
    </row>
    <row r="205" spans="2:26" ht="36.75" customHeight="1" x14ac:dyDescent="0.25">
      <c r="B205" s="37">
        <v>62</v>
      </c>
      <c r="C205" s="33"/>
      <c r="D205" s="38" t="s">
        <v>397</v>
      </c>
      <c r="E205" s="33"/>
      <c r="F205" s="33"/>
      <c r="G205" s="33"/>
      <c r="H205" s="33"/>
      <c r="I205" s="33"/>
      <c r="J205" s="33"/>
      <c r="K205" s="33"/>
      <c r="L205" s="33"/>
      <c r="M205" s="38" t="s">
        <v>398</v>
      </c>
      <c r="N205" s="33"/>
      <c r="O205" s="33"/>
      <c r="P205" s="33"/>
      <c r="Q205" s="33"/>
      <c r="R205" s="33"/>
      <c r="S205" s="66">
        <v>0</v>
      </c>
      <c r="T205" s="67"/>
      <c r="U205" s="68"/>
      <c r="V205" s="39">
        <v>30</v>
      </c>
      <c r="W205" s="36"/>
      <c r="X205" s="14" t="s">
        <v>73</v>
      </c>
      <c r="Y205" s="65">
        <f t="shared" si="4"/>
        <v>0</v>
      </c>
      <c r="Z205" s="33"/>
    </row>
    <row r="206" spans="2:26" ht="25.5" customHeight="1" x14ac:dyDescent="0.25">
      <c r="B206" s="37">
        <v>63</v>
      </c>
      <c r="C206" s="33"/>
      <c r="D206" s="38" t="s">
        <v>399</v>
      </c>
      <c r="E206" s="33"/>
      <c r="F206" s="33"/>
      <c r="G206" s="33"/>
      <c r="H206" s="33"/>
      <c r="I206" s="33"/>
      <c r="J206" s="33"/>
      <c r="K206" s="33"/>
      <c r="L206" s="33"/>
      <c r="M206" s="38" t="s">
        <v>400</v>
      </c>
      <c r="N206" s="33"/>
      <c r="O206" s="33"/>
      <c r="P206" s="33"/>
      <c r="Q206" s="33"/>
      <c r="R206" s="33"/>
      <c r="S206" s="66">
        <v>0</v>
      </c>
      <c r="T206" s="67"/>
      <c r="U206" s="68"/>
      <c r="V206" s="39">
        <v>3</v>
      </c>
      <c r="W206" s="36"/>
      <c r="X206" s="14" t="s">
        <v>304</v>
      </c>
      <c r="Y206" s="65">
        <f t="shared" si="4"/>
        <v>0</v>
      </c>
      <c r="Z206" s="33"/>
    </row>
    <row r="207" spans="2:26" ht="39.950000000000003" customHeight="1" x14ac:dyDescent="0.25">
      <c r="B207" s="37">
        <v>64</v>
      </c>
      <c r="C207" s="33"/>
      <c r="D207" s="38" t="s">
        <v>401</v>
      </c>
      <c r="E207" s="33"/>
      <c r="F207" s="33"/>
      <c r="G207" s="33"/>
      <c r="H207" s="33"/>
      <c r="I207" s="33"/>
      <c r="J207" s="33"/>
      <c r="K207" s="33"/>
      <c r="L207" s="33"/>
      <c r="M207" s="38" t="s">
        <v>402</v>
      </c>
      <c r="N207" s="33"/>
      <c r="O207" s="33"/>
      <c r="P207" s="33"/>
      <c r="Q207" s="33"/>
      <c r="R207" s="33"/>
      <c r="S207" s="66">
        <v>0</v>
      </c>
      <c r="T207" s="67"/>
      <c r="U207" s="68"/>
      <c r="V207" s="39">
        <v>27</v>
      </c>
      <c r="W207" s="36"/>
      <c r="X207" s="14" t="s">
        <v>304</v>
      </c>
      <c r="Y207" s="65">
        <f t="shared" si="4"/>
        <v>0</v>
      </c>
      <c r="Z207" s="33"/>
    </row>
    <row r="208" spans="2:26" ht="30" customHeight="1" x14ac:dyDescent="0.25">
      <c r="B208" s="37">
        <v>65</v>
      </c>
      <c r="C208" s="33"/>
      <c r="D208" s="38" t="s">
        <v>403</v>
      </c>
      <c r="E208" s="33"/>
      <c r="F208" s="33"/>
      <c r="G208" s="33"/>
      <c r="H208" s="33"/>
      <c r="I208" s="33"/>
      <c r="J208" s="33"/>
      <c r="K208" s="33"/>
      <c r="L208" s="33"/>
      <c r="M208" s="38" t="s">
        <v>404</v>
      </c>
      <c r="N208" s="33"/>
      <c r="O208" s="33"/>
      <c r="P208" s="33"/>
      <c r="Q208" s="33"/>
      <c r="R208" s="33"/>
      <c r="S208" s="66">
        <v>0</v>
      </c>
      <c r="T208" s="67"/>
      <c r="U208" s="68"/>
      <c r="V208" s="39">
        <v>100</v>
      </c>
      <c r="W208" s="36"/>
      <c r="X208" s="14" t="s">
        <v>304</v>
      </c>
      <c r="Y208" s="65">
        <f t="shared" si="4"/>
        <v>0</v>
      </c>
      <c r="Z208" s="33"/>
    </row>
    <row r="209" spans="2:26" x14ac:dyDescent="0.25">
      <c r="B209" s="37">
        <v>66</v>
      </c>
      <c r="C209" s="33"/>
      <c r="D209" s="38" t="s">
        <v>405</v>
      </c>
      <c r="E209" s="33"/>
      <c r="F209" s="33"/>
      <c r="G209" s="33"/>
      <c r="H209" s="33"/>
      <c r="I209" s="33"/>
      <c r="J209" s="33"/>
      <c r="K209" s="33"/>
      <c r="L209" s="33"/>
      <c r="M209" s="38" t="s">
        <v>406</v>
      </c>
      <c r="N209" s="33"/>
      <c r="O209" s="33"/>
      <c r="P209" s="33"/>
      <c r="Q209" s="33"/>
      <c r="R209" s="33"/>
      <c r="S209" s="66">
        <v>0</v>
      </c>
      <c r="T209" s="67"/>
      <c r="U209" s="68"/>
      <c r="V209" s="39">
        <v>160</v>
      </c>
      <c r="W209" s="36"/>
      <c r="X209" s="14" t="s">
        <v>66</v>
      </c>
      <c r="Y209" s="65">
        <f t="shared" ref="Y209:Y233" si="5">V209*S209</f>
        <v>0</v>
      </c>
      <c r="Z209" s="33"/>
    </row>
    <row r="210" spans="2:26" x14ac:dyDescent="0.25">
      <c r="B210" s="37">
        <v>67</v>
      </c>
      <c r="C210" s="33"/>
      <c r="D210" s="38" t="s">
        <v>407</v>
      </c>
      <c r="E210" s="33"/>
      <c r="F210" s="33"/>
      <c r="G210" s="33"/>
      <c r="H210" s="33"/>
      <c r="I210" s="33"/>
      <c r="J210" s="33"/>
      <c r="K210" s="33"/>
      <c r="L210" s="33"/>
      <c r="M210" s="38" t="s">
        <v>408</v>
      </c>
      <c r="N210" s="33"/>
      <c r="O210" s="33"/>
      <c r="P210" s="33"/>
      <c r="Q210" s="33"/>
      <c r="R210" s="33"/>
      <c r="S210" s="66">
        <v>0</v>
      </c>
      <c r="T210" s="67"/>
      <c r="U210" s="68"/>
      <c r="V210" s="39">
        <v>1</v>
      </c>
      <c r="W210" s="36"/>
      <c r="X210" s="14" t="s">
        <v>73</v>
      </c>
      <c r="Y210" s="65">
        <f t="shared" si="5"/>
        <v>0</v>
      </c>
      <c r="Z210" s="33"/>
    </row>
    <row r="211" spans="2:26" x14ac:dyDescent="0.25">
      <c r="B211" s="37">
        <v>68</v>
      </c>
      <c r="C211" s="33"/>
      <c r="D211" s="38" t="s">
        <v>409</v>
      </c>
      <c r="E211" s="33"/>
      <c r="F211" s="33"/>
      <c r="G211" s="33"/>
      <c r="H211" s="33"/>
      <c r="I211" s="33"/>
      <c r="J211" s="33"/>
      <c r="K211" s="33"/>
      <c r="L211" s="33"/>
      <c r="M211" s="38" t="s">
        <v>410</v>
      </c>
      <c r="N211" s="33"/>
      <c r="O211" s="33"/>
      <c r="P211" s="33"/>
      <c r="Q211" s="33"/>
      <c r="R211" s="33"/>
      <c r="S211" s="66">
        <v>0</v>
      </c>
      <c r="T211" s="67"/>
      <c r="U211" s="68"/>
      <c r="V211" s="39">
        <v>96</v>
      </c>
      <c r="W211" s="36"/>
      <c r="X211" s="14" t="s">
        <v>73</v>
      </c>
      <c r="Y211" s="65">
        <f t="shared" si="5"/>
        <v>0</v>
      </c>
      <c r="Z211" s="33"/>
    </row>
    <row r="212" spans="2:26" ht="27" customHeight="1" x14ac:dyDescent="0.25">
      <c r="B212" s="37">
        <v>69</v>
      </c>
      <c r="C212" s="33"/>
      <c r="D212" s="38" t="s">
        <v>411</v>
      </c>
      <c r="E212" s="33"/>
      <c r="F212" s="33"/>
      <c r="G212" s="33"/>
      <c r="H212" s="33"/>
      <c r="I212" s="33"/>
      <c r="J212" s="33"/>
      <c r="K212" s="33"/>
      <c r="L212" s="33"/>
      <c r="M212" s="38" t="s">
        <v>394</v>
      </c>
      <c r="N212" s="33"/>
      <c r="O212" s="33"/>
      <c r="P212" s="33"/>
      <c r="Q212" s="33"/>
      <c r="R212" s="33"/>
      <c r="S212" s="66">
        <v>0</v>
      </c>
      <c r="T212" s="67"/>
      <c r="U212" s="68"/>
      <c r="V212" s="39">
        <v>1</v>
      </c>
      <c r="W212" s="36"/>
      <c r="X212" s="14" t="s">
        <v>73</v>
      </c>
      <c r="Y212" s="65">
        <f t="shared" si="5"/>
        <v>0</v>
      </c>
      <c r="Z212" s="33"/>
    </row>
    <row r="213" spans="2:26" ht="60" customHeight="1" x14ac:dyDescent="0.25">
      <c r="B213" s="37">
        <v>70</v>
      </c>
      <c r="C213" s="33"/>
      <c r="D213" s="38" t="s">
        <v>412</v>
      </c>
      <c r="E213" s="33"/>
      <c r="F213" s="33"/>
      <c r="G213" s="33"/>
      <c r="H213" s="33"/>
      <c r="I213" s="33"/>
      <c r="J213" s="33"/>
      <c r="K213" s="33"/>
      <c r="L213" s="33"/>
      <c r="M213" s="38" t="s">
        <v>413</v>
      </c>
      <c r="N213" s="33"/>
      <c r="O213" s="33"/>
      <c r="P213" s="33"/>
      <c r="Q213" s="33"/>
      <c r="R213" s="33"/>
      <c r="S213" s="66">
        <v>0</v>
      </c>
      <c r="T213" s="67"/>
      <c r="U213" s="68"/>
      <c r="V213" s="39">
        <v>119</v>
      </c>
      <c r="W213" s="36"/>
      <c r="X213" s="14" t="s">
        <v>13</v>
      </c>
      <c r="Y213" s="65">
        <f t="shared" si="5"/>
        <v>0</v>
      </c>
      <c r="Z213" s="33"/>
    </row>
    <row r="214" spans="2:26" ht="53.25" customHeight="1" x14ac:dyDescent="0.25">
      <c r="B214" s="37">
        <v>71</v>
      </c>
      <c r="C214" s="33"/>
      <c r="D214" s="38" t="s">
        <v>414</v>
      </c>
      <c r="E214" s="33"/>
      <c r="F214" s="33"/>
      <c r="G214" s="33"/>
      <c r="H214" s="33"/>
      <c r="I214" s="33"/>
      <c r="J214" s="33"/>
      <c r="K214" s="33"/>
      <c r="L214" s="33"/>
      <c r="M214" s="38" t="s">
        <v>415</v>
      </c>
      <c r="N214" s="33"/>
      <c r="O214" s="33"/>
      <c r="P214" s="33"/>
      <c r="Q214" s="33"/>
      <c r="R214" s="33"/>
      <c r="S214" s="66">
        <v>0</v>
      </c>
      <c r="T214" s="67"/>
      <c r="U214" s="68"/>
      <c r="V214" s="39">
        <v>7</v>
      </c>
      <c r="W214" s="36"/>
      <c r="X214" s="14" t="s">
        <v>13</v>
      </c>
      <c r="Y214" s="65">
        <f t="shared" si="5"/>
        <v>0</v>
      </c>
      <c r="Z214" s="33"/>
    </row>
    <row r="215" spans="2:26" ht="63" customHeight="1" x14ac:dyDescent="0.25">
      <c r="B215" s="37">
        <v>72</v>
      </c>
      <c r="C215" s="33"/>
      <c r="D215" s="38" t="s">
        <v>416</v>
      </c>
      <c r="E215" s="33"/>
      <c r="F215" s="33"/>
      <c r="G215" s="33"/>
      <c r="H215" s="33"/>
      <c r="I215" s="33"/>
      <c r="J215" s="33"/>
      <c r="K215" s="33"/>
      <c r="L215" s="33"/>
      <c r="M215" s="38" t="s">
        <v>417</v>
      </c>
      <c r="N215" s="33"/>
      <c r="O215" s="33"/>
      <c r="P215" s="33"/>
      <c r="Q215" s="33"/>
      <c r="R215" s="33"/>
      <c r="S215" s="66">
        <v>0</v>
      </c>
      <c r="T215" s="67"/>
      <c r="U215" s="68"/>
      <c r="V215" s="39">
        <v>6</v>
      </c>
      <c r="W215" s="36"/>
      <c r="X215" s="14" t="s">
        <v>13</v>
      </c>
      <c r="Y215" s="65">
        <f t="shared" si="5"/>
        <v>0</v>
      </c>
      <c r="Z215" s="33"/>
    </row>
    <row r="216" spans="2:26" ht="39.950000000000003" customHeight="1" x14ac:dyDescent="0.25">
      <c r="B216" s="37">
        <v>73</v>
      </c>
      <c r="C216" s="33"/>
      <c r="D216" s="38" t="s">
        <v>418</v>
      </c>
      <c r="E216" s="33"/>
      <c r="F216" s="33"/>
      <c r="G216" s="33"/>
      <c r="H216" s="33"/>
      <c r="I216" s="33"/>
      <c r="J216" s="33"/>
      <c r="K216" s="33"/>
      <c r="L216" s="33"/>
      <c r="M216" s="38" t="s">
        <v>419</v>
      </c>
      <c r="N216" s="33"/>
      <c r="O216" s="33"/>
      <c r="P216" s="33"/>
      <c r="Q216" s="33"/>
      <c r="R216" s="33"/>
      <c r="S216" s="66">
        <v>0</v>
      </c>
      <c r="T216" s="67"/>
      <c r="U216" s="68"/>
      <c r="V216" s="39">
        <v>21</v>
      </c>
      <c r="W216" s="36"/>
      <c r="X216" s="14" t="s">
        <v>13</v>
      </c>
      <c r="Y216" s="65">
        <f t="shared" si="5"/>
        <v>0</v>
      </c>
      <c r="Z216" s="33"/>
    </row>
    <row r="217" spans="2:26" ht="39" customHeight="1" x14ac:dyDescent="0.25">
      <c r="B217" s="37">
        <v>74</v>
      </c>
      <c r="C217" s="33"/>
      <c r="D217" s="38" t="s">
        <v>420</v>
      </c>
      <c r="E217" s="33"/>
      <c r="F217" s="33"/>
      <c r="G217" s="33"/>
      <c r="H217" s="33"/>
      <c r="I217" s="33"/>
      <c r="J217" s="33"/>
      <c r="K217" s="33"/>
      <c r="L217" s="33"/>
      <c r="M217" s="38" t="s">
        <v>421</v>
      </c>
      <c r="N217" s="33"/>
      <c r="O217" s="33"/>
      <c r="P217" s="33"/>
      <c r="Q217" s="33"/>
      <c r="R217" s="33"/>
      <c r="S217" s="66">
        <v>0</v>
      </c>
      <c r="T217" s="67"/>
      <c r="U217" s="68"/>
      <c r="V217" s="39">
        <v>14</v>
      </c>
      <c r="W217" s="36"/>
      <c r="X217" s="14" t="s">
        <v>13</v>
      </c>
      <c r="Y217" s="65">
        <f t="shared" si="5"/>
        <v>0</v>
      </c>
      <c r="Z217" s="33"/>
    </row>
    <row r="218" spans="2:26" ht="72.75" customHeight="1" x14ac:dyDescent="0.25">
      <c r="B218" s="37">
        <v>75</v>
      </c>
      <c r="C218" s="33"/>
      <c r="D218" s="38" t="s">
        <v>422</v>
      </c>
      <c r="E218" s="33"/>
      <c r="F218" s="33"/>
      <c r="G218" s="33"/>
      <c r="H218" s="33"/>
      <c r="I218" s="33"/>
      <c r="J218" s="33"/>
      <c r="K218" s="33"/>
      <c r="L218" s="33"/>
      <c r="M218" s="38" t="s">
        <v>423</v>
      </c>
      <c r="N218" s="33"/>
      <c r="O218" s="33"/>
      <c r="P218" s="33"/>
      <c r="Q218" s="33"/>
      <c r="R218" s="33"/>
      <c r="S218" s="66">
        <v>0</v>
      </c>
      <c r="T218" s="67"/>
      <c r="U218" s="68"/>
      <c r="V218" s="39">
        <v>19</v>
      </c>
      <c r="W218" s="36"/>
      <c r="X218" s="14" t="s">
        <v>13</v>
      </c>
      <c r="Y218" s="65">
        <f t="shared" si="5"/>
        <v>0</v>
      </c>
      <c r="Z218" s="33"/>
    </row>
    <row r="219" spans="2:26" ht="50.25" customHeight="1" x14ac:dyDescent="0.25">
      <c r="B219" s="37">
        <v>76</v>
      </c>
      <c r="C219" s="33"/>
      <c r="D219" s="38" t="s">
        <v>424</v>
      </c>
      <c r="E219" s="33"/>
      <c r="F219" s="33"/>
      <c r="G219" s="33"/>
      <c r="H219" s="33"/>
      <c r="I219" s="33"/>
      <c r="J219" s="33"/>
      <c r="K219" s="33"/>
      <c r="L219" s="33"/>
      <c r="M219" s="38" t="s">
        <v>425</v>
      </c>
      <c r="N219" s="33"/>
      <c r="O219" s="33"/>
      <c r="P219" s="33"/>
      <c r="Q219" s="33"/>
      <c r="R219" s="33"/>
      <c r="S219" s="66">
        <v>0</v>
      </c>
      <c r="T219" s="67"/>
      <c r="U219" s="68"/>
      <c r="V219" s="39">
        <v>15</v>
      </c>
      <c r="W219" s="36"/>
      <c r="X219" s="14" t="s">
        <v>13</v>
      </c>
      <c r="Y219" s="65">
        <f t="shared" si="5"/>
        <v>0</v>
      </c>
      <c r="Z219" s="33"/>
    </row>
    <row r="220" spans="2:26" x14ac:dyDescent="0.25">
      <c r="B220" s="37">
        <v>77</v>
      </c>
      <c r="C220" s="33"/>
      <c r="D220" s="38" t="s">
        <v>426</v>
      </c>
      <c r="E220" s="33"/>
      <c r="F220" s="33"/>
      <c r="G220" s="33"/>
      <c r="H220" s="33"/>
      <c r="I220" s="33"/>
      <c r="J220" s="33"/>
      <c r="K220" s="33"/>
      <c r="L220" s="33"/>
      <c r="M220" s="38" t="s">
        <v>427</v>
      </c>
      <c r="N220" s="33"/>
      <c r="O220" s="33"/>
      <c r="P220" s="33"/>
      <c r="Q220" s="33"/>
      <c r="R220" s="33"/>
      <c r="S220" s="66">
        <v>0</v>
      </c>
      <c r="T220" s="67"/>
      <c r="U220" s="68"/>
      <c r="V220" s="39">
        <v>11</v>
      </c>
      <c r="W220" s="36"/>
      <c r="X220" s="14" t="s">
        <v>73</v>
      </c>
      <c r="Y220" s="65">
        <f t="shared" si="5"/>
        <v>0</v>
      </c>
      <c r="Z220" s="33"/>
    </row>
    <row r="221" spans="2:26" x14ac:dyDescent="0.25">
      <c r="B221" s="37">
        <v>78</v>
      </c>
      <c r="C221" s="33"/>
      <c r="D221" s="38" t="s">
        <v>426</v>
      </c>
      <c r="E221" s="33"/>
      <c r="F221" s="33"/>
      <c r="G221" s="33"/>
      <c r="H221" s="33"/>
      <c r="I221" s="33"/>
      <c r="J221" s="33"/>
      <c r="K221" s="33"/>
      <c r="L221" s="33"/>
      <c r="M221" s="38" t="s">
        <v>427</v>
      </c>
      <c r="N221" s="33"/>
      <c r="O221" s="33"/>
      <c r="P221" s="33"/>
      <c r="Q221" s="33"/>
      <c r="R221" s="33"/>
      <c r="S221" s="66">
        <v>0</v>
      </c>
      <c r="T221" s="67"/>
      <c r="U221" s="68"/>
      <c r="V221" s="39">
        <v>82</v>
      </c>
      <c r="W221" s="36"/>
      <c r="X221" s="14" t="s">
        <v>73</v>
      </c>
      <c r="Y221" s="65">
        <f t="shared" si="5"/>
        <v>0</v>
      </c>
      <c r="Z221" s="33"/>
    </row>
    <row r="222" spans="2:26" ht="26.25" customHeight="1" x14ac:dyDescent="0.25">
      <c r="B222" s="37">
        <v>79</v>
      </c>
      <c r="C222" s="33"/>
      <c r="D222" s="38" t="s">
        <v>428</v>
      </c>
      <c r="E222" s="33"/>
      <c r="F222" s="33"/>
      <c r="G222" s="33"/>
      <c r="H222" s="33"/>
      <c r="I222" s="33"/>
      <c r="J222" s="33"/>
      <c r="K222" s="33"/>
      <c r="L222" s="33"/>
      <c r="M222" s="38" t="s">
        <v>429</v>
      </c>
      <c r="N222" s="33"/>
      <c r="O222" s="33"/>
      <c r="P222" s="33"/>
      <c r="Q222" s="33"/>
      <c r="R222" s="33"/>
      <c r="S222" s="66">
        <v>0</v>
      </c>
      <c r="T222" s="67"/>
      <c r="U222" s="68"/>
      <c r="V222" s="39">
        <v>4</v>
      </c>
      <c r="W222" s="36"/>
      <c r="X222" s="14" t="s">
        <v>73</v>
      </c>
      <c r="Y222" s="65">
        <f t="shared" si="5"/>
        <v>0</v>
      </c>
      <c r="Z222" s="33"/>
    </row>
    <row r="223" spans="2:26" ht="27" customHeight="1" x14ac:dyDescent="0.25">
      <c r="B223" s="37">
        <v>80</v>
      </c>
      <c r="C223" s="33"/>
      <c r="D223" s="38" t="s">
        <v>430</v>
      </c>
      <c r="E223" s="33"/>
      <c r="F223" s="33"/>
      <c r="G223" s="33"/>
      <c r="H223" s="33"/>
      <c r="I223" s="33"/>
      <c r="J223" s="33"/>
      <c r="K223" s="33"/>
      <c r="L223" s="33"/>
      <c r="M223" s="38" t="s">
        <v>431</v>
      </c>
      <c r="N223" s="33"/>
      <c r="O223" s="33"/>
      <c r="P223" s="33"/>
      <c r="Q223" s="33"/>
      <c r="R223" s="33"/>
      <c r="S223" s="66">
        <v>0</v>
      </c>
      <c r="T223" s="67"/>
      <c r="U223" s="68"/>
      <c r="V223" s="39">
        <v>3750</v>
      </c>
      <c r="W223" s="36"/>
      <c r="X223" s="14" t="s">
        <v>66</v>
      </c>
      <c r="Y223" s="65">
        <f t="shared" si="5"/>
        <v>0</v>
      </c>
      <c r="Z223" s="33"/>
    </row>
    <row r="224" spans="2:26" x14ac:dyDescent="0.25">
      <c r="B224" s="37">
        <v>81</v>
      </c>
      <c r="C224" s="33"/>
      <c r="D224" s="38" t="s">
        <v>432</v>
      </c>
      <c r="E224" s="33"/>
      <c r="F224" s="33"/>
      <c r="G224" s="33"/>
      <c r="H224" s="33"/>
      <c r="I224" s="33"/>
      <c r="J224" s="33"/>
      <c r="K224" s="33"/>
      <c r="L224" s="33"/>
      <c r="M224" s="38" t="s">
        <v>433</v>
      </c>
      <c r="N224" s="33"/>
      <c r="O224" s="33"/>
      <c r="P224" s="33"/>
      <c r="Q224" s="33"/>
      <c r="R224" s="33"/>
      <c r="S224" s="66">
        <v>0</v>
      </c>
      <c r="T224" s="67"/>
      <c r="U224" s="68"/>
      <c r="V224" s="39">
        <v>4</v>
      </c>
      <c r="W224" s="36"/>
      <c r="X224" s="14" t="s">
        <v>73</v>
      </c>
      <c r="Y224" s="65">
        <f t="shared" si="5"/>
        <v>0</v>
      </c>
      <c r="Z224" s="33"/>
    </row>
    <row r="225" spans="2:26" x14ac:dyDescent="0.25">
      <c r="B225" s="37">
        <v>82</v>
      </c>
      <c r="C225" s="33"/>
      <c r="D225" s="38" t="s">
        <v>434</v>
      </c>
      <c r="E225" s="33"/>
      <c r="F225" s="33"/>
      <c r="G225" s="33"/>
      <c r="H225" s="33"/>
      <c r="I225" s="33"/>
      <c r="J225" s="33"/>
      <c r="K225" s="33"/>
      <c r="L225" s="33"/>
      <c r="M225" s="38" t="s">
        <v>435</v>
      </c>
      <c r="N225" s="33"/>
      <c r="O225" s="33"/>
      <c r="P225" s="33"/>
      <c r="Q225" s="33"/>
      <c r="R225" s="33"/>
      <c r="S225" s="66">
        <v>0</v>
      </c>
      <c r="T225" s="67"/>
      <c r="U225" s="68"/>
      <c r="V225" s="39">
        <v>4</v>
      </c>
      <c r="W225" s="36"/>
      <c r="X225" s="14" t="s">
        <v>73</v>
      </c>
      <c r="Y225" s="65">
        <f t="shared" si="5"/>
        <v>0</v>
      </c>
      <c r="Z225" s="33"/>
    </row>
    <row r="226" spans="2:26" ht="72.75" customHeight="1" x14ac:dyDescent="0.25">
      <c r="B226" s="37">
        <v>83</v>
      </c>
      <c r="C226" s="33"/>
      <c r="D226" s="38" t="s">
        <v>436</v>
      </c>
      <c r="E226" s="33"/>
      <c r="F226" s="33"/>
      <c r="G226" s="33"/>
      <c r="H226" s="33"/>
      <c r="I226" s="33"/>
      <c r="J226" s="33"/>
      <c r="K226" s="33"/>
      <c r="L226" s="33"/>
      <c r="M226" s="38" t="s">
        <v>437</v>
      </c>
      <c r="N226" s="33"/>
      <c r="O226" s="33"/>
      <c r="P226" s="33"/>
      <c r="Q226" s="33"/>
      <c r="R226" s="33"/>
      <c r="S226" s="66">
        <v>0</v>
      </c>
      <c r="T226" s="67"/>
      <c r="U226" s="68"/>
      <c r="V226" s="39">
        <v>5</v>
      </c>
      <c r="W226" s="36"/>
      <c r="X226" s="14" t="s">
        <v>73</v>
      </c>
      <c r="Y226" s="65">
        <f t="shared" si="5"/>
        <v>0</v>
      </c>
      <c r="Z226" s="33"/>
    </row>
    <row r="227" spans="2:26" x14ac:dyDescent="0.25">
      <c r="B227" s="37">
        <v>84</v>
      </c>
      <c r="C227" s="33"/>
      <c r="D227" s="38" t="s">
        <v>438</v>
      </c>
      <c r="E227" s="33"/>
      <c r="F227" s="33"/>
      <c r="G227" s="33"/>
      <c r="H227" s="33"/>
      <c r="I227" s="33"/>
      <c r="J227" s="33"/>
      <c r="K227" s="33"/>
      <c r="L227" s="33"/>
      <c r="M227" s="38" t="s">
        <v>439</v>
      </c>
      <c r="N227" s="33"/>
      <c r="O227" s="33"/>
      <c r="P227" s="33"/>
      <c r="Q227" s="33"/>
      <c r="R227" s="33"/>
      <c r="S227" s="66">
        <v>0</v>
      </c>
      <c r="T227" s="67"/>
      <c r="U227" s="68"/>
      <c r="V227" s="39">
        <v>1</v>
      </c>
      <c r="W227" s="36"/>
      <c r="X227" s="14" t="s">
        <v>73</v>
      </c>
      <c r="Y227" s="65">
        <f t="shared" si="5"/>
        <v>0</v>
      </c>
      <c r="Z227" s="33"/>
    </row>
    <row r="228" spans="2:26" x14ac:dyDescent="0.25">
      <c r="B228" s="37">
        <v>85</v>
      </c>
      <c r="C228" s="33"/>
      <c r="D228" s="38" t="s">
        <v>440</v>
      </c>
      <c r="E228" s="33"/>
      <c r="F228" s="33"/>
      <c r="G228" s="33"/>
      <c r="H228" s="33"/>
      <c r="I228" s="33"/>
      <c r="J228" s="33"/>
      <c r="K228" s="33"/>
      <c r="L228" s="33"/>
      <c r="M228" s="38" t="s">
        <v>441</v>
      </c>
      <c r="N228" s="33"/>
      <c r="O228" s="33"/>
      <c r="P228" s="33"/>
      <c r="Q228" s="33"/>
      <c r="R228" s="33"/>
      <c r="S228" s="66">
        <v>0</v>
      </c>
      <c r="T228" s="67"/>
      <c r="U228" s="68"/>
      <c r="V228" s="39">
        <v>1</v>
      </c>
      <c r="W228" s="36"/>
      <c r="X228" s="14" t="s">
        <v>73</v>
      </c>
      <c r="Y228" s="65">
        <f t="shared" si="5"/>
        <v>0</v>
      </c>
      <c r="Z228" s="33"/>
    </row>
    <row r="229" spans="2:26" ht="39.950000000000003" customHeight="1" x14ac:dyDescent="0.25">
      <c r="B229" s="37">
        <v>86</v>
      </c>
      <c r="C229" s="33"/>
      <c r="D229" s="38" t="s">
        <v>442</v>
      </c>
      <c r="E229" s="33"/>
      <c r="F229" s="33"/>
      <c r="G229" s="33"/>
      <c r="H229" s="33"/>
      <c r="I229" s="33"/>
      <c r="J229" s="33"/>
      <c r="K229" s="33"/>
      <c r="L229" s="33"/>
      <c r="M229" s="38" t="s">
        <v>443</v>
      </c>
      <c r="N229" s="33"/>
      <c r="O229" s="33"/>
      <c r="P229" s="33"/>
      <c r="Q229" s="33"/>
      <c r="R229" s="33"/>
      <c r="S229" s="66">
        <v>0</v>
      </c>
      <c r="T229" s="67"/>
      <c r="U229" s="68"/>
      <c r="V229" s="39">
        <v>8</v>
      </c>
      <c r="W229" s="36"/>
      <c r="X229" s="14" t="s">
        <v>13</v>
      </c>
      <c r="Y229" s="65">
        <f t="shared" si="5"/>
        <v>0</v>
      </c>
      <c r="Z229" s="33"/>
    </row>
    <row r="230" spans="2:26" ht="39.950000000000003" customHeight="1" x14ac:dyDescent="0.25">
      <c r="B230" s="37">
        <v>87</v>
      </c>
      <c r="C230" s="33"/>
      <c r="D230" s="38" t="s">
        <v>314</v>
      </c>
      <c r="E230" s="33"/>
      <c r="F230" s="33"/>
      <c r="G230" s="33"/>
      <c r="H230" s="33"/>
      <c r="I230" s="33"/>
      <c r="J230" s="33"/>
      <c r="K230" s="33"/>
      <c r="L230" s="33"/>
      <c r="M230" s="38" t="s">
        <v>444</v>
      </c>
      <c r="N230" s="33"/>
      <c r="O230" s="33"/>
      <c r="P230" s="33"/>
      <c r="Q230" s="33"/>
      <c r="R230" s="33"/>
      <c r="S230" s="66">
        <v>0</v>
      </c>
      <c r="T230" s="67"/>
      <c r="U230" s="68"/>
      <c r="V230" s="39">
        <v>2</v>
      </c>
      <c r="W230" s="36"/>
      <c r="X230" s="14" t="s">
        <v>13</v>
      </c>
      <c r="Y230" s="65">
        <f t="shared" si="5"/>
        <v>0</v>
      </c>
      <c r="Z230" s="33"/>
    </row>
    <row r="231" spans="2:26" ht="39.950000000000003" customHeight="1" x14ac:dyDescent="0.25">
      <c r="B231" s="37">
        <v>88</v>
      </c>
      <c r="C231" s="33"/>
      <c r="D231" s="38" t="s">
        <v>445</v>
      </c>
      <c r="E231" s="33"/>
      <c r="F231" s="33"/>
      <c r="G231" s="33"/>
      <c r="H231" s="33"/>
      <c r="I231" s="33"/>
      <c r="J231" s="33"/>
      <c r="K231" s="33"/>
      <c r="L231" s="33"/>
      <c r="M231" s="38" t="s">
        <v>446</v>
      </c>
      <c r="N231" s="33"/>
      <c r="O231" s="33"/>
      <c r="P231" s="33"/>
      <c r="Q231" s="33"/>
      <c r="R231" s="33"/>
      <c r="S231" s="66">
        <v>0</v>
      </c>
      <c r="T231" s="67"/>
      <c r="U231" s="68"/>
      <c r="V231" s="39">
        <v>9</v>
      </c>
      <c r="W231" s="36"/>
      <c r="X231" s="14" t="s">
        <v>13</v>
      </c>
      <c r="Y231" s="65">
        <f t="shared" si="5"/>
        <v>0</v>
      </c>
      <c r="Z231" s="33"/>
    </row>
    <row r="232" spans="2:26" ht="38.25" customHeight="1" x14ac:dyDescent="0.25">
      <c r="B232" s="37">
        <v>89</v>
      </c>
      <c r="C232" s="33"/>
      <c r="D232" s="38" t="s">
        <v>447</v>
      </c>
      <c r="E232" s="33"/>
      <c r="F232" s="33"/>
      <c r="G232" s="33"/>
      <c r="H232" s="33"/>
      <c r="I232" s="33"/>
      <c r="J232" s="33"/>
      <c r="K232" s="33"/>
      <c r="L232" s="33"/>
      <c r="M232" s="38" t="s">
        <v>448</v>
      </c>
      <c r="N232" s="33"/>
      <c r="O232" s="33"/>
      <c r="P232" s="33"/>
      <c r="Q232" s="33"/>
      <c r="R232" s="33"/>
      <c r="S232" s="66">
        <v>0</v>
      </c>
      <c r="T232" s="67"/>
      <c r="U232" s="68"/>
      <c r="V232" s="39">
        <v>2</v>
      </c>
      <c r="W232" s="36"/>
      <c r="X232" s="14" t="s">
        <v>13</v>
      </c>
      <c r="Y232" s="65">
        <f t="shared" si="5"/>
        <v>0</v>
      </c>
      <c r="Z232" s="33"/>
    </row>
    <row r="233" spans="2:26" ht="39.75" customHeight="1" x14ac:dyDescent="0.25">
      <c r="B233" s="37">
        <v>90</v>
      </c>
      <c r="C233" s="33"/>
      <c r="D233" s="38" t="s">
        <v>449</v>
      </c>
      <c r="E233" s="33"/>
      <c r="F233" s="33"/>
      <c r="G233" s="33"/>
      <c r="H233" s="33"/>
      <c r="I233" s="33"/>
      <c r="J233" s="33"/>
      <c r="K233" s="33"/>
      <c r="L233" s="33"/>
      <c r="M233" s="38" t="s">
        <v>450</v>
      </c>
      <c r="N233" s="33"/>
      <c r="O233" s="33"/>
      <c r="P233" s="33"/>
      <c r="Q233" s="33"/>
      <c r="R233" s="33"/>
      <c r="S233" s="66">
        <v>0</v>
      </c>
      <c r="T233" s="67"/>
      <c r="U233" s="68"/>
      <c r="V233" s="39">
        <v>1</v>
      </c>
      <c r="W233" s="36"/>
      <c r="X233" s="14" t="s">
        <v>13</v>
      </c>
      <c r="Y233" s="65">
        <f t="shared" si="5"/>
        <v>0</v>
      </c>
      <c r="Z233" s="33"/>
    </row>
    <row r="234" spans="2:26" ht="11.25" customHeight="1" x14ac:dyDescent="0.25">
      <c r="B234" s="72" t="str">
        <f>"Materiál celkem: "&amp;TEXT(SUM(Y144:Z233),"000 000,00 Kč")</f>
        <v>Materiál celkem: 000 000,00 Kč</v>
      </c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</row>
    <row r="235" spans="2:26" ht="0" hidden="1" customHeight="1" x14ac:dyDescent="0.25"/>
    <row r="236" spans="2:26" ht="2.85" customHeight="1" x14ac:dyDescent="0.25"/>
    <row r="237" spans="2:26" ht="11.45" customHeight="1" x14ac:dyDescent="0.25"/>
    <row r="238" spans="2:26" ht="2.85" customHeight="1" x14ac:dyDescent="0.25"/>
    <row r="239" spans="2:26" ht="0" hidden="1" customHeight="1" x14ac:dyDescent="0.25"/>
    <row r="240" spans="2:26" ht="17.100000000000001" customHeight="1" x14ac:dyDescent="0.25">
      <c r="B240" s="40" t="s">
        <v>451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2:26" ht="2.85" customHeight="1" x14ac:dyDescent="0.25"/>
    <row r="242" spans="2:26" ht="22.5" customHeight="1" x14ac:dyDescent="0.25">
      <c r="B242" s="72" t="s">
        <v>57</v>
      </c>
      <c r="C242" s="60"/>
      <c r="D242" s="73" t="s">
        <v>58</v>
      </c>
      <c r="E242" s="60"/>
      <c r="F242" s="60"/>
      <c r="G242" s="60"/>
      <c r="H242" s="60"/>
      <c r="I242" s="60"/>
      <c r="J242" s="60"/>
      <c r="K242" s="60"/>
      <c r="L242" s="60"/>
      <c r="M242" s="73" t="s">
        <v>8</v>
      </c>
      <c r="N242" s="60"/>
      <c r="O242" s="60"/>
      <c r="P242" s="60"/>
      <c r="Q242" s="60"/>
      <c r="R242" s="60"/>
      <c r="S242" s="74" t="s">
        <v>59</v>
      </c>
      <c r="T242" s="63"/>
      <c r="U242" s="63"/>
      <c r="V242" s="74" t="s">
        <v>60</v>
      </c>
      <c r="W242" s="63"/>
      <c r="X242" s="15" t="s">
        <v>61</v>
      </c>
      <c r="Y242" s="72" t="s">
        <v>62</v>
      </c>
      <c r="Z242" s="60"/>
    </row>
    <row r="243" spans="2:26" x14ac:dyDescent="0.25">
      <c r="B243" s="37">
        <v>1</v>
      </c>
      <c r="C243" s="33"/>
      <c r="D243" s="38" t="s">
        <v>452</v>
      </c>
      <c r="E243" s="33"/>
      <c r="F243" s="33"/>
      <c r="G243" s="33"/>
      <c r="H243" s="33"/>
      <c r="I243" s="33"/>
      <c r="J243" s="33"/>
      <c r="K243" s="33"/>
      <c r="L243" s="33"/>
      <c r="M243" s="38" t="s">
        <v>453</v>
      </c>
      <c r="N243" s="33"/>
      <c r="O243" s="33"/>
      <c r="P243" s="33"/>
      <c r="Q243" s="33"/>
      <c r="R243" s="33"/>
      <c r="S243" s="69">
        <v>0</v>
      </c>
      <c r="T243" s="70"/>
      <c r="U243" s="71"/>
      <c r="V243" s="39">
        <v>1</v>
      </c>
      <c r="W243" s="36"/>
      <c r="X243" s="14" t="s">
        <v>304</v>
      </c>
      <c r="Y243" s="65">
        <f>V243*S243</f>
        <v>0</v>
      </c>
      <c r="Z243" s="33"/>
    </row>
    <row r="244" spans="2:26" x14ac:dyDescent="0.25">
      <c r="B244" s="37">
        <v>2</v>
      </c>
      <c r="C244" s="33"/>
      <c r="D244" s="38" t="s">
        <v>454</v>
      </c>
      <c r="E244" s="33"/>
      <c r="F244" s="33"/>
      <c r="G244" s="33"/>
      <c r="H244" s="33"/>
      <c r="I244" s="33"/>
      <c r="J244" s="33"/>
      <c r="K244" s="33"/>
      <c r="L244" s="33"/>
      <c r="M244" s="38" t="s">
        <v>455</v>
      </c>
      <c r="N244" s="33"/>
      <c r="O244" s="33"/>
      <c r="P244" s="33"/>
      <c r="Q244" s="33"/>
      <c r="R244" s="33"/>
      <c r="S244" s="69">
        <v>0</v>
      </c>
      <c r="T244" s="70"/>
      <c r="U244" s="71"/>
      <c r="V244" s="39">
        <v>1</v>
      </c>
      <c r="W244" s="36"/>
      <c r="X244" s="14" t="s">
        <v>304</v>
      </c>
      <c r="Y244" s="65">
        <f t="shared" ref="Y244:Y254" si="6">V244*S244</f>
        <v>0</v>
      </c>
      <c r="Z244" s="33"/>
    </row>
    <row r="245" spans="2:26" x14ac:dyDescent="0.25">
      <c r="B245" s="37">
        <v>3</v>
      </c>
      <c r="C245" s="33"/>
      <c r="D245" s="38" t="s">
        <v>456</v>
      </c>
      <c r="E245" s="33"/>
      <c r="F245" s="33"/>
      <c r="G245" s="33"/>
      <c r="H245" s="33"/>
      <c r="I245" s="33"/>
      <c r="J245" s="33"/>
      <c r="K245" s="33"/>
      <c r="L245" s="33"/>
      <c r="M245" s="38" t="s">
        <v>457</v>
      </c>
      <c r="N245" s="33"/>
      <c r="O245" s="33"/>
      <c r="P245" s="33"/>
      <c r="Q245" s="33"/>
      <c r="R245" s="33"/>
      <c r="S245" s="66">
        <v>0</v>
      </c>
      <c r="T245" s="67"/>
      <c r="U245" s="68"/>
      <c r="V245" s="39">
        <v>1</v>
      </c>
      <c r="W245" s="36"/>
      <c r="X245" s="14" t="s">
        <v>304</v>
      </c>
      <c r="Y245" s="65">
        <f t="shared" si="6"/>
        <v>0</v>
      </c>
      <c r="Z245" s="33"/>
    </row>
    <row r="246" spans="2:26" x14ac:dyDescent="0.25">
      <c r="B246" s="37">
        <v>4</v>
      </c>
      <c r="C246" s="33"/>
      <c r="D246" s="38" t="s">
        <v>458</v>
      </c>
      <c r="E246" s="33"/>
      <c r="F246" s="33"/>
      <c r="G246" s="33"/>
      <c r="H246" s="33"/>
      <c r="I246" s="33"/>
      <c r="J246" s="33"/>
      <c r="K246" s="33"/>
      <c r="L246" s="33"/>
      <c r="M246" s="38" t="s">
        <v>459</v>
      </c>
      <c r="N246" s="33"/>
      <c r="O246" s="33"/>
      <c r="P246" s="33"/>
      <c r="Q246" s="33"/>
      <c r="R246" s="33"/>
      <c r="S246" s="66">
        <v>0</v>
      </c>
      <c r="T246" s="67"/>
      <c r="U246" s="68"/>
      <c r="V246" s="39">
        <v>1</v>
      </c>
      <c r="W246" s="36"/>
      <c r="X246" s="14" t="s">
        <v>304</v>
      </c>
      <c r="Y246" s="65">
        <f t="shared" si="6"/>
        <v>0</v>
      </c>
      <c r="Z246" s="33"/>
    </row>
    <row r="247" spans="2:26" x14ac:dyDescent="0.25">
      <c r="B247" s="37">
        <v>5</v>
      </c>
      <c r="C247" s="33"/>
      <c r="D247" s="38" t="s">
        <v>460</v>
      </c>
      <c r="E247" s="33"/>
      <c r="F247" s="33"/>
      <c r="G247" s="33"/>
      <c r="H247" s="33"/>
      <c r="I247" s="33"/>
      <c r="J247" s="33"/>
      <c r="K247" s="33"/>
      <c r="L247" s="33"/>
      <c r="M247" s="38" t="s">
        <v>461</v>
      </c>
      <c r="N247" s="33"/>
      <c r="O247" s="33"/>
      <c r="P247" s="33"/>
      <c r="Q247" s="33"/>
      <c r="R247" s="33"/>
      <c r="S247" s="66">
        <v>0</v>
      </c>
      <c r="T247" s="67"/>
      <c r="U247" s="68"/>
      <c r="V247" s="39">
        <v>1</v>
      </c>
      <c r="W247" s="36"/>
      <c r="X247" s="14" t="s">
        <v>304</v>
      </c>
      <c r="Y247" s="65">
        <f t="shared" si="6"/>
        <v>0</v>
      </c>
      <c r="Z247" s="33"/>
    </row>
    <row r="248" spans="2:26" ht="120" customHeight="1" x14ac:dyDescent="0.25">
      <c r="B248" s="37">
        <v>6</v>
      </c>
      <c r="C248" s="33"/>
      <c r="D248" s="38" t="s">
        <v>462</v>
      </c>
      <c r="E248" s="33"/>
      <c r="F248" s="33"/>
      <c r="G248" s="33"/>
      <c r="H248" s="33"/>
      <c r="I248" s="33"/>
      <c r="J248" s="33"/>
      <c r="K248" s="33"/>
      <c r="L248" s="33"/>
      <c r="M248" s="38" t="s">
        <v>463</v>
      </c>
      <c r="N248" s="33"/>
      <c r="O248" s="33"/>
      <c r="P248" s="33"/>
      <c r="Q248" s="33"/>
      <c r="R248" s="33"/>
      <c r="S248" s="66">
        <v>0</v>
      </c>
      <c r="T248" s="67"/>
      <c r="U248" s="68"/>
      <c r="V248" s="39">
        <v>1</v>
      </c>
      <c r="W248" s="36"/>
      <c r="X248" s="14" t="s">
        <v>304</v>
      </c>
      <c r="Y248" s="65">
        <f t="shared" si="6"/>
        <v>0</v>
      </c>
      <c r="Z248" s="33"/>
    </row>
    <row r="249" spans="2:26" ht="120" customHeight="1" x14ac:dyDescent="0.25">
      <c r="B249" s="37">
        <v>7</v>
      </c>
      <c r="C249" s="33"/>
      <c r="D249" s="38" t="s">
        <v>464</v>
      </c>
      <c r="E249" s="33"/>
      <c r="F249" s="33"/>
      <c r="G249" s="33"/>
      <c r="H249" s="33"/>
      <c r="I249" s="33"/>
      <c r="J249" s="33"/>
      <c r="K249" s="33"/>
      <c r="L249" s="33"/>
      <c r="M249" s="38" t="s">
        <v>465</v>
      </c>
      <c r="N249" s="33"/>
      <c r="O249" s="33"/>
      <c r="P249" s="33"/>
      <c r="Q249" s="33"/>
      <c r="R249" s="33"/>
      <c r="S249" s="66">
        <v>0</v>
      </c>
      <c r="T249" s="67"/>
      <c r="U249" s="68"/>
      <c r="V249" s="39">
        <v>1</v>
      </c>
      <c r="W249" s="36"/>
      <c r="X249" s="14" t="s">
        <v>304</v>
      </c>
      <c r="Y249" s="65">
        <f t="shared" si="6"/>
        <v>0</v>
      </c>
      <c r="Z249" s="33"/>
    </row>
    <row r="250" spans="2:26" ht="42.75" customHeight="1" x14ac:dyDescent="0.25">
      <c r="B250" s="37">
        <v>8</v>
      </c>
      <c r="C250" s="33"/>
      <c r="D250" s="38" t="s">
        <v>466</v>
      </c>
      <c r="E250" s="33"/>
      <c r="F250" s="33"/>
      <c r="G250" s="33"/>
      <c r="H250" s="33"/>
      <c r="I250" s="33"/>
      <c r="J250" s="33"/>
      <c r="K250" s="33"/>
      <c r="L250" s="33"/>
      <c r="M250" s="38" t="s">
        <v>467</v>
      </c>
      <c r="N250" s="33"/>
      <c r="O250" s="33"/>
      <c r="P250" s="33"/>
      <c r="Q250" s="33"/>
      <c r="R250" s="33"/>
      <c r="S250" s="66">
        <v>0</v>
      </c>
      <c r="T250" s="67"/>
      <c r="U250" s="68"/>
      <c r="V250" s="39">
        <v>1</v>
      </c>
      <c r="W250" s="36"/>
      <c r="X250" s="14" t="s">
        <v>304</v>
      </c>
      <c r="Y250" s="65">
        <f t="shared" si="6"/>
        <v>0</v>
      </c>
      <c r="Z250" s="33"/>
    </row>
    <row r="251" spans="2:26" ht="40.5" customHeight="1" x14ac:dyDescent="0.25">
      <c r="B251" s="37">
        <v>9</v>
      </c>
      <c r="C251" s="33"/>
      <c r="D251" s="38" t="s">
        <v>468</v>
      </c>
      <c r="E251" s="33"/>
      <c r="F251" s="33"/>
      <c r="G251" s="33"/>
      <c r="H251" s="33"/>
      <c r="I251" s="33"/>
      <c r="J251" s="33"/>
      <c r="K251" s="33"/>
      <c r="L251" s="33"/>
      <c r="M251" s="38" t="s">
        <v>469</v>
      </c>
      <c r="N251" s="33"/>
      <c r="O251" s="33"/>
      <c r="P251" s="33"/>
      <c r="Q251" s="33"/>
      <c r="R251" s="33"/>
      <c r="S251" s="66">
        <v>0</v>
      </c>
      <c r="T251" s="67"/>
      <c r="U251" s="68"/>
      <c r="V251" s="39">
        <v>1</v>
      </c>
      <c r="W251" s="36"/>
      <c r="X251" s="14" t="s">
        <v>304</v>
      </c>
      <c r="Y251" s="65">
        <f t="shared" si="6"/>
        <v>0</v>
      </c>
      <c r="Z251" s="33"/>
    </row>
    <row r="252" spans="2:26" ht="39.950000000000003" customHeight="1" x14ac:dyDescent="0.25">
      <c r="B252" s="37">
        <v>10</v>
      </c>
      <c r="C252" s="33"/>
      <c r="D252" s="38" t="s">
        <v>470</v>
      </c>
      <c r="E252" s="33"/>
      <c r="F252" s="33"/>
      <c r="G252" s="33"/>
      <c r="H252" s="33"/>
      <c r="I252" s="33"/>
      <c r="J252" s="33"/>
      <c r="K252" s="33"/>
      <c r="L252" s="33"/>
      <c r="M252" s="38" t="s">
        <v>471</v>
      </c>
      <c r="N252" s="33"/>
      <c r="O252" s="33"/>
      <c r="P252" s="33"/>
      <c r="Q252" s="33"/>
      <c r="R252" s="33"/>
      <c r="S252" s="66">
        <v>0</v>
      </c>
      <c r="T252" s="67"/>
      <c r="U252" s="68"/>
      <c r="V252" s="39">
        <v>1</v>
      </c>
      <c r="W252" s="36"/>
      <c r="X252" s="14" t="s">
        <v>304</v>
      </c>
      <c r="Y252" s="65">
        <f t="shared" si="6"/>
        <v>0</v>
      </c>
      <c r="Z252" s="33"/>
    </row>
    <row r="253" spans="2:26" x14ac:dyDescent="0.25">
      <c r="B253" s="37">
        <v>11</v>
      </c>
      <c r="C253" s="33"/>
      <c r="D253" s="38" t="s">
        <v>472</v>
      </c>
      <c r="E253" s="33"/>
      <c r="F253" s="33"/>
      <c r="G253" s="33"/>
      <c r="H253" s="33"/>
      <c r="I253" s="33"/>
      <c r="J253" s="33"/>
      <c r="K253" s="33"/>
      <c r="L253" s="33"/>
      <c r="M253" s="38" t="s">
        <v>473</v>
      </c>
      <c r="N253" s="33"/>
      <c r="O253" s="33"/>
      <c r="P253" s="33"/>
      <c r="Q253" s="33"/>
      <c r="R253" s="33"/>
      <c r="S253" s="66">
        <v>0</v>
      </c>
      <c r="T253" s="67"/>
      <c r="U253" s="68"/>
      <c r="V253" s="39">
        <v>1</v>
      </c>
      <c r="W253" s="36"/>
      <c r="X253" s="14" t="s">
        <v>73</v>
      </c>
      <c r="Y253" s="65">
        <f t="shared" si="6"/>
        <v>0</v>
      </c>
      <c r="Z253" s="33"/>
    </row>
    <row r="254" spans="2:26" ht="27" customHeight="1" x14ac:dyDescent="0.25">
      <c r="B254" s="37">
        <v>12</v>
      </c>
      <c r="C254" s="33"/>
      <c r="D254" s="38" t="s">
        <v>472</v>
      </c>
      <c r="E254" s="33"/>
      <c r="F254" s="33"/>
      <c r="G254" s="33"/>
      <c r="H254" s="33"/>
      <c r="I254" s="33"/>
      <c r="J254" s="33"/>
      <c r="K254" s="33"/>
      <c r="L254" s="33"/>
      <c r="M254" s="38" t="s">
        <v>474</v>
      </c>
      <c r="N254" s="33"/>
      <c r="O254" s="33"/>
      <c r="P254" s="33"/>
      <c r="Q254" s="33"/>
      <c r="R254" s="33"/>
      <c r="S254" s="66">
        <v>0</v>
      </c>
      <c r="T254" s="67"/>
      <c r="U254" s="68"/>
      <c r="V254" s="39">
        <v>2</v>
      </c>
      <c r="W254" s="36"/>
      <c r="X254" s="14" t="s">
        <v>73</v>
      </c>
      <c r="Y254" s="65">
        <f t="shared" si="6"/>
        <v>0</v>
      </c>
      <c r="Z254" s="33"/>
    </row>
    <row r="255" spans="2:26" ht="11.25" customHeight="1" x14ac:dyDescent="0.25">
      <c r="B255" s="72" t="str">
        <f>"Dodávky celkem: "&amp;TEXT(SUM(Y243:Z254),"000 000,00 Kč")</f>
        <v>Dodávky celkem: 000 000,00 Kč</v>
      </c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</row>
    <row r="256" spans="2:26" ht="0" hidden="1" customHeight="1" x14ac:dyDescent="0.25"/>
    <row r="257" spans="2:26" ht="2.85" customHeight="1" x14ac:dyDescent="0.25"/>
    <row r="258" spans="2:26" ht="11.45" customHeight="1" x14ac:dyDescent="0.25"/>
    <row r="259" spans="2:26" ht="2.85" customHeight="1" x14ac:dyDescent="0.25"/>
    <row r="260" spans="2:26" ht="0" hidden="1" customHeight="1" x14ac:dyDescent="0.25"/>
    <row r="261" spans="2:26" ht="17.100000000000001" customHeight="1" x14ac:dyDescent="0.25">
      <c r="B261" s="40" t="s">
        <v>475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2:26" ht="2.85" customHeight="1" x14ac:dyDescent="0.25"/>
    <row r="263" spans="2:26" ht="27.75" customHeight="1" x14ac:dyDescent="0.25">
      <c r="B263" s="59" t="s">
        <v>57</v>
      </c>
      <c r="C263" s="60"/>
      <c r="D263" s="61" t="s">
        <v>58</v>
      </c>
      <c r="E263" s="60"/>
      <c r="F263" s="60"/>
      <c r="G263" s="60"/>
      <c r="H263" s="60"/>
      <c r="I263" s="60"/>
      <c r="J263" s="60"/>
      <c r="K263" s="60"/>
      <c r="L263" s="60"/>
      <c r="M263" s="61" t="s">
        <v>8</v>
      </c>
      <c r="N263" s="60"/>
      <c r="O263" s="60"/>
      <c r="P263" s="60"/>
      <c r="Q263" s="60"/>
      <c r="R263" s="60"/>
      <c r="S263" s="62" t="s">
        <v>59</v>
      </c>
      <c r="T263" s="63"/>
      <c r="U263" s="63"/>
      <c r="V263" s="62" t="s">
        <v>60</v>
      </c>
      <c r="W263" s="63"/>
      <c r="X263" s="13" t="s">
        <v>61</v>
      </c>
      <c r="Y263" s="59" t="s">
        <v>62</v>
      </c>
      <c r="Z263" s="60"/>
    </row>
    <row r="264" spans="2:26" x14ac:dyDescent="0.25">
      <c r="B264" s="75">
        <v>1</v>
      </c>
      <c r="C264" s="33"/>
      <c r="D264" s="38" t="s">
        <v>13</v>
      </c>
      <c r="E264" s="33"/>
      <c r="F264" s="33"/>
      <c r="G264" s="33"/>
      <c r="H264" s="33"/>
      <c r="I264" s="33"/>
      <c r="J264" s="33"/>
      <c r="K264" s="33"/>
      <c r="L264" s="33"/>
      <c r="M264" s="38" t="s">
        <v>476</v>
      </c>
      <c r="N264" s="33"/>
      <c r="O264" s="33"/>
      <c r="P264" s="33"/>
      <c r="Q264" s="33"/>
      <c r="R264" s="33"/>
      <c r="S264" s="69">
        <v>0</v>
      </c>
      <c r="T264" s="70"/>
      <c r="U264" s="71"/>
      <c r="V264" s="39">
        <v>16</v>
      </c>
      <c r="W264" s="36"/>
      <c r="X264" s="14" t="s">
        <v>477</v>
      </c>
      <c r="Y264" s="65">
        <f>V264*S264</f>
        <v>0</v>
      </c>
      <c r="Z264" s="33"/>
    </row>
    <row r="265" spans="2:26" x14ac:dyDescent="0.25">
      <c r="B265" s="75">
        <v>2</v>
      </c>
      <c r="C265" s="33"/>
      <c r="D265" s="38" t="s">
        <v>462</v>
      </c>
      <c r="E265" s="33"/>
      <c r="F265" s="33"/>
      <c r="G265" s="33"/>
      <c r="H265" s="33"/>
      <c r="I265" s="33"/>
      <c r="J265" s="33"/>
      <c r="K265" s="33"/>
      <c r="L265" s="33"/>
      <c r="M265" s="38" t="s">
        <v>478</v>
      </c>
      <c r="N265" s="33"/>
      <c r="O265" s="33"/>
      <c r="P265" s="33"/>
      <c r="Q265" s="33"/>
      <c r="R265" s="33"/>
      <c r="S265" s="69">
        <v>0</v>
      </c>
      <c r="T265" s="70"/>
      <c r="U265" s="71"/>
      <c r="V265" s="39">
        <v>8</v>
      </c>
      <c r="W265" s="36"/>
      <c r="X265" s="14" t="s">
        <v>477</v>
      </c>
      <c r="Y265" s="65">
        <f t="shared" ref="Y265:Y276" si="7">V265*S265</f>
        <v>0</v>
      </c>
      <c r="Z265" s="33"/>
    </row>
    <row r="266" spans="2:26" x14ac:dyDescent="0.25">
      <c r="B266" s="75">
        <v>3</v>
      </c>
      <c r="C266" s="33"/>
      <c r="D266" s="38" t="s">
        <v>464</v>
      </c>
      <c r="E266" s="33"/>
      <c r="F266" s="33"/>
      <c r="G266" s="33"/>
      <c r="H266" s="33"/>
      <c r="I266" s="33"/>
      <c r="J266" s="33"/>
      <c r="K266" s="33"/>
      <c r="L266" s="33"/>
      <c r="M266" s="38" t="s">
        <v>479</v>
      </c>
      <c r="N266" s="33"/>
      <c r="O266" s="33"/>
      <c r="P266" s="33"/>
      <c r="Q266" s="33"/>
      <c r="R266" s="33"/>
      <c r="S266" s="66">
        <v>0</v>
      </c>
      <c r="T266" s="67"/>
      <c r="U266" s="68"/>
      <c r="V266" s="39">
        <v>80</v>
      </c>
      <c r="W266" s="36"/>
      <c r="X266" s="14" t="s">
        <v>477</v>
      </c>
      <c r="Y266" s="65">
        <f t="shared" si="7"/>
        <v>0</v>
      </c>
      <c r="Z266" s="33"/>
    </row>
    <row r="267" spans="2:26" x14ac:dyDescent="0.25">
      <c r="B267" s="75">
        <v>4</v>
      </c>
      <c r="C267" s="33"/>
      <c r="D267" s="38" t="s">
        <v>480</v>
      </c>
      <c r="E267" s="33"/>
      <c r="F267" s="33"/>
      <c r="G267" s="33"/>
      <c r="H267" s="33"/>
      <c r="I267" s="33"/>
      <c r="J267" s="33"/>
      <c r="K267" s="33"/>
      <c r="L267" s="33"/>
      <c r="M267" s="38" t="s">
        <v>481</v>
      </c>
      <c r="N267" s="33"/>
      <c r="O267" s="33"/>
      <c r="P267" s="33"/>
      <c r="Q267" s="33"/>
      <c r="R267" s="33"/>
      <c r="S267" s="66">
        <v>0</v>
      </c>
      <c r="T267" s="67"/>
      <c r="U267" s="68"/>
      <c r="V267" s="39">
        <v>10</v>
      </c>
      <c r="W267" s="36"/>
      <c r="X267" s="14" t="s">
        <v>477</v>
      </c>
      <c r="Y267" s="65">
        <f t="shared" si="7"/>
        <v>0</v>
      </c>
      <c r="Z267" s="33"/>
    </row>
    <row r="268" spans="2:26" x14ac:dyDescent="0.25">
      <c r="B268" s="75">
        <v>5</v>
      </c>
      <c r="C268" s="33"/>
      <c r="D268" s="38" t="s">
        <v>482</v>
      </c>
      <c r="E268" s="33"/>
      <c r="F268" s="33"/>
      <c r="G268" s="33"/>
      <c r="H268" s="33"/>
      <c r="I268" s="33"/>
      <c r="J268" s="33"/>
      <c r="K268" s="33"/>
      <c r="L268" s="33"/>
      <c r="M268" s="38" t="s">
        <v>483</v>
      </c>
      <c r="N268" s="33"/>
      <c r="O268" s="33"/>
      <c r="P268" s="33"/>
      <c r="Q268" s="33"/>
      <c r="R268" s="33"/>
      <c r="S268" s="66">
        <v>0</v>
      </c>
      <c r="T268" s="67"/>
      <c r="U268" s="68"/>
      <c r="V268" s="39">
        <v>8</v>
      </c>
      <c r="W268" s="36"/>
      <c r="X268" s="14" t="s">
        <v>477</v>
      </c>
      <c r="Y268" s="65">
        <f t="shared" si="7"/>
        <v>0</v>
      </c>
      <c r="Z268" s="33"/>
    </row>
    <row r="269" spans="2:26" x14ac:dyDescent="0.25">
      <c r="B269" s="75">
        <v>6</v>
      </c>
      <c r="C269" s="33"/>
      <c r="D269" s="38" t="s">
        <v>484</v>
      </c>
      <c r="E269" s="33"/>
      <c r="F269" s="33"/>
      <c r="G269" s="33"/>
      <c r="H269" s="33"/>
      <c r="I269" s="33"/>
      <c r="J269" s="33"/>
      <c r="K269" s="33"/>
      <c r="L269" s="33"/>
      <c r="M269" s="38" t="s">
        <v>485</v>
      </c>
      <c r="N269" s="33"/>
      <c r="O269" s="33"/>
      <c r="P269" s="33"/>
      <c r="Q269" s="33"/>
      <c r="R269" s="33"/>
      <c r="S269" s="66">
        <v>0</v>
      </c>
      <c r="T269" s="67"/>
      <c r="U269" s="68"/>
      <c r="V269" s="39">
        <v>8</v>
      </c>
      <c r="W269" s="36"/>
      <c r="X269" s="14" t="s">
        <v>477</v>
      </c>
      <c r="Y269" s="65">
        <f t="shared" si="7"/>
        <v>0</v>
      </c>
      <c r="Z269" s="33"/>
    </row>
    <row r="270" spans="2:26" ht="22.5" customHeight="1" x14ac:dyDescent="0.25">
      <c r="B270" s="75">
        <v>7</v>
      </c>
      <c r="C270" s="33"/>
      <c r="D270" s="38" t="s">
        <v>486</v>
      </c>
      <c r="E270" s="33"/>
      <c r="F270" s="33"/>
      <c r="G270" s="33"/>
      <c r="H270" s="33"/>
      <c r="I270" s="33"/>
      <c r="J270" s="33"/>
      <c r="K270" s="33"/>
      <c r="L270" s="33"/>
      <c r="M270" s="38" t="s">
        <v>487</v>
      </c>
      <c r="N270" s="33"/>
      <c r="O270" s="33"/>
      <c r="P270" s="33"/>
      <c r="Q270" s="33"/>
      <c r="R270" s="33"/>
      <c r="S270" s="66">
        <v>0</v>
      </c>
      <c r="T270" s="67"/>
      <c r="U270" s="68"/>
      <c r="V270" s="39">
        <v>20</v>
      </c>
      <c r="W270" s="36"/>
      <c r="X270" s="14" t="s">
        <v>477</v>
      </c>
      <c r="Y270" s="65">
        <f t="shared" si="7"/>
        <v>0</v>
      </c>
      <c r="Z270" s="33"/>
    </row>
    <row r="271" spans="2:26" ht="27" customHeight="1" x14ac:dyDescent="0.25">
      <c r="B271" s="75">
        <v>8</v>
      </c>
      <c r="C271" s="33"/>
      <c r="D271" s="38" t="s">
        <v>488</v>
      </c>
      <c r="E271" s="33"/>
      <c r="F271" s="33"/>
      <c r="G271" s="33"/>
      <c r="H271" s="33"/>
      <c r="I271" s="33"/>
      <c r="J271" s="33"/>
      <c r="K271" s="33"/>
      <c r="L271" s="33"/>
      <c r="M271" s="38" t="s">
        <v>489</v>
      </c>
      <c r="N271" s="33"/>
      <c r="O271" s="33"/>
      <c r="P271" s="33"/>
      <c r="Q271" s="33"/>
      <c r="R271" s="33"/>
      <c r="S271" s="66">
        <v>0</v>
      </c>
      <c r="T271" s="67"/>
      <c r="U271" s="68"/>
      <c r="V271" s="39">
        <v>16</v>
      </c>
      <c r="W271" s="36"/>
      <c r="X271" s="14" t="s">
        <v>477</v>
      </c>
      <c r="Y271" s="65">
        <f t="shared" si="7"/>
        <v>0</v>
      </c>
      <c r="Z271" s="33"/>
    </row>
    <row r="272" spans="2:26" ht="30" customHeight="1" x14ac:dyDescent="0.25">
      <c r="B272" s="75">
        <v>9</v>
      </c>
      <c r="C272" s="33"/>
      <c r="D272" s="38" t="s">
        <v>490</v>
      </c>
      <c r="E272" s="33"/>
      <c r="F272" s="33"/>
      <c r="G272" s="33"/>
      <c r="H272" s="33"/>
      <c r="I272" s="33"/>
      <c r="J272" s="33"/>
      <c r="K272" s="33"/>
      <c r="L272" s="33"/>
      <c r="M272" s="38" t="s">
        <v>491</v>
      </c>
      <c r="N272" s="33"/>
      <c r="O272" s="33"/>
      <c r="P272" s="33"/>
      <c r="Q272" s="33"/>
      <c r="R272" s="33"/>
      <c r="S272" s="66">
        <v>0</v>
      </c>
      <c r="T272" s="67"/>
      <c r="U272" s="68"/>
      <c r="V272" s="39">
        <v>5</v>
      </c>
      <c r="W272" s="36"/>
      <c r="X272" s="14" t="s">
        <v>477</v>
      </c>
      <c r="Y272" s="65">
        <f t="shared" si="7"/>
        <v>0</v>
      </c>
      <c r="Z272" s="33"/>
    </row>
    <row r="273" spans="2:26" ht="49.5" customHeight="1" x14ac:dyDescent="0.25">
      <c r="B273" s="75">
        <v>10</v>
      </c>
      <c r="C273" s="33"/>
      <c r="D273" s="38" t="s">
        <v>492</v>
      </c>
      <c r="E273" s="33"/>
      <c r="F273" s="33"/>
      <c r="G273" s="33"/>
      <c r="H273" s="33"/>
      <c r="I273" s="33"/>
      <c r="J273" s="33"/>
      <c r="K273" s="33"/>
      <c r="L273" s="33"/>
      <c r="M273" s="38" t="s">
        <v>499</v>
      </c>
      <c r="N273" s="33"/>
      <c r="O273" s="33"/>
      <c r="P273" s="33"/>
      <c r="Q273" s="33"/>
      <c r="R273" s="33"/>
      <c r="S273" s="66">
        <v>0</v>
      </c>
      <c r="T273" s="67"/>
      <c r="U273" s="68"/>
      <c r="V273" s="39">
        <v>16</v>
      </c>
      <c r="W273" s="36"/>
      <c r="X273" s="14" t="s">
        <v>477</v>
      </c>
      <c r="Y273" s="65">
        <f t="shared" si="7"/>
        <v>0</v>
      </c>
      <c r="Z273" s="33"/>
    </row>
    <row r="274" spans="2:26" x14ac:dyDescent="0.25">
      <c r="B274" s="75">
        <v>12</v>
      </c>
      <c r="C274" s="33"/>
      <c r="D274" s="38" t="s">
        <v>493</v>
      </c>
      <c r="E274" s="33"/>
      <c r="F274" s="33"/>
      <c r="G274" s="33"/>
      <c r="H274" s="33"/>
      <c r="I274" s="33"/>
      <c r="J274" s="33"/>
      <c r="K274" s="33"/>
      <c r="L274" s="33"/>
      <c r="M274" s="38" t="s">
        <v>494</v>
      </c>
      <c r="N274" s="33"/>
      <c r="O274" s="33"/>
      <c r="P274" s="33"/>
      <c r="Q274" s="33"/>
      <c r="R274" s="33"/>
      <c r="S274" s="66">
        <v>0</v>
      </c>
      <c r="T274" s="67"/>
      <c r="U274" s="68"/>
      <c r="V274" s="39">
        <v>8</v>
      </c>
      <c r="W274" s="36"/>
      <c r="X274" s="14" t="s">
        <v>477</v>
      </c>
      <c r="Y274" s="65">
        <f t="shared" si="7"/>
        <v>0</v>
      </c>
      <c r="Z274" s="33"/>
    </row>
    <row r="275" spans="2:26" x14ac:dyDescent="0.25">
      <c r="B275" s="75">
        <v>13</v>
      </c>
      <c r="C275" s="33"/>
      <c r="D275" s="38" t="s">
        <v>495</v>
      </c>
      <c r="E275" s="33"/>
      <c r="F275" s="33"/>
      <c r="G275" s="33"/>
      <c r="H275" s="33"/>
      <c r="I275" s="33"/>
      <c r="J275" s="33"/>
      <c r="K275" s="33"/>
      <c r="L275" s="33"/>
      <c r="M275" s="38" t="s">
        <v>496</v>
      </c>
      <c r="N275" s="33"/>
      <c r="O275" s="33"/>
      <c r="P275" s="33"/>
      <c r="Q275" s="33"/>
      <c r="R275" s="33"/>
      <c r="S275" s="66">
        <v>0</v>
      </c>
      <c r="T275" s="67"/>
      <c r="U275" s="68"/>
      <c r="V275" s="39">
        <v>16</v>
      </c>
      <c r="W275" s="36"/>
      <c r="X275" s="14" t="s">
        <v>477</v>
      </c>
      <c r="Y275" s="65">
        <f t="shared" si="7"/>
        <v>0</v>
      </c>
      <c r="Z275" s="33"/>
    </row>
    <row r="276" spans="2:26" ht="23.25" customHeight="1" x14ac:dyDescent="0.25">
      <c r="B276" s="75">
        <v>14</v>
      </c>
      <c r="C276" s="33"/>
      <c r="D276" s="38" t="s">
        <v>497</v>
      </c>
      <c r="E276" s="33"/>
      <c r="F276" s="33"/>
      <c r="G276" s="33"/>
      <c r="H276" s="33"/>
      <c r="I276" s="33"/>
      <c r="J276" s="33"/>
      <c r="K276" s="33"/>
      <c r="L276" s="33"/>
      <c r="M276" s="38" t="s">
        <v>498</v>
      </c>
      <c r="N276" s="33"/>
      <c r="O276" s="33"/>
      <c r="P276" s="33"/>
      <c r="Q276" s="33"/>
      <c r="R276" s="33"/>
      <c r="S276" s="66">
        <v>0</v>
      </c>
      <c r="T276" s="67"/>
      <c r="U276" s="68"/>
      <c r="V276" s="39">
        <v>24</v>
      </c>
      <c r="W276" s="36"/>
      <c r="X276" s="14" t="s">
        <v>477</v>
      </c>
      <c r="Y276" s="65">
        <f t="shared" si="7"/>
        <v>0</v>
      </c>
      <c r="Z276" s="33"/>
    </row>
    <row r="277" spans="2:26" ht="11.25" customHeight="1" x14ac:dyDescent="0.25">
      <c r="B277" s="72" t="str">
        <f>"Práce HZS celkem: "&amp;TEXT(SUM(Y264:Z276),"0 000,00 Kč")</f>
        <v>Práce HZS celkem: 0 000,00 Kč</v>
      </c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</row>
    <row r="278" spans="2:26" ht="2.85" customHeight="1" x14ac:dyDescent="0.25"/>
    <row r="279" spans="2:26" ht="0" hidden="1" customHeight="1" x14ac:dyDescent="0.25"/>
  </sheetData>
  <sheetProtection password="CA3C" sheet="1" objects="1" scenarios="1"/>
  <protectedRanges>
    <protectedRange sqref="S274:U276 S243:U254 S144:U233 S135:U135 S119:U125 S98:U109 S63:U89 S9:U54 S264:U273" name="Oblast1"/>
  </protectedRanges>
  <mergeCells count="1313">
    <mergeCell ref="B277:Z277"/>
    <mergeCell ref="Y275:Z275"/>
    <mergeCell ref="B276:C276"/>
    <mergeCell ref="D276:L276"/>
    <mergeCell ref="M276:R276"/>
    <mergeCell ref="S276:U276"/>
    <mergeCell ref="V276:W276"/>
    <mergeCell ref="Y276:Z276"/>
    <mergeCell ref="B275:C275"/>
    <mergeCell ref="D275:L275"/>
    <mergeCell ref="M275:R275"/>
    <mergeCell ref="S275:U275"/>
    <mergeCell ref="V275:W275"/>
    <mergeCell ref="B274:C274"/>
    <mergeCell ref="D274:L274"/>
    <mergeCell ref="M274:R274"/>
    <mergeCell ref="S274:U274"/>
    <mergeCell ref="V274:W274"/>
    <mergeCell ref="Y274:Z274"/>
    <mergeCell ref="Y272:Z272"/>
    <mergeCell ref="B273:C273"/>
    <mergeCell ref="D273:L273"/>
    <mergeCell ref="M273:R273"/>
    <mergeCell ref="S273:U273"/>
    <mergeCell ref="V273:W273"/>
    <mergeCell ref="Y273:Z273"/>
    <mergeCell ref="B272:C272"/>
    <mergeCell ref="D272:L272"/>
    <mergeCell ref="M272:R272"/>
    <mergeCell ref="S272:U272"/>
    <mergeCell ref="V272:W272"/>
    <mergeCell ref="Y270:Z270"/>
    <mergeCell ref="B271:C271"/>
    <mergeCell ref="D271:L271"/>
    <mergeCell ref="M271:R271"/>
    <mergeCell ref="S271:U271"/>
    <mergeCell ref="V271:W271"/>
    <mergeCell ref="Y271:Z271"/>
    <mergeCell ref="B270:C270"/>
    <mergeCell ref="D270:L270"/>
    <mergeCell ref="M270:R270"/>
    <mergeCell ref="S270:U270"/>
    <mergeCell ref="V270:W270"/>
    <mergeCell ref="Y268:Z268"/>
    <mergeCell ref="B269:C269"/>
    <mergeCell ref="D269:L269"/>
    <mergeCell ref="M269:R269"/>
    <mergeCell ref="S269:U269"/>
    <mergeCell ref="V269:W269"/>
    <mergeCell ref="Y269:Z269"/>
    <mergeCell ref="B268:C268"/>
    <mergeCell ref="D268:L268"/>
    <mergeCell ref="M268:R268"/>
    <mergeCell ref="S268:U268"/>
    <mergeCell ref="V268:W268"/>
    <mergeCell ref="Y266:Z266"/>
    <mergeCell ref="B267:C267"/>
    <mergeCell ref="D267:L267"/>
    <mergeCell ref="M267:R267"/>
    <mergeCell ref="S267:U267"/>
    <mergeCell ref="V267:W267"/>
    <mergeCell ref="Y267:Z267"/>
    <mergeCell ref="B266:C266"/>
    <mergeCell ref="D266:L266"/>
    <mergeCell ref="M266:R266"/>
    <mergeCell ref="S266:U266"/>
    <mergeCell ref="V266:W266"/>
    <mergeCell ref="Y264:Z264"/>
    <mergeCell ref="B265:C265"/>
    <mergeCell ref="D265:L265"/>
    <mergeCell ref="M265:R265"/>
    <mergeCell ref="S265:U265"/>
    <mergeCell ref="V265:W265"/>
    <mergeCell ref="Y265:Z265"/>
    <mergeCell ref="B264:C264"/>
    <mergeCell ref="D264:L264"/>
    <mergeCell ref="M264:R264"/>
    <mergeCell ref="S264:U264"/>
    <mergeCell ref="V264:W264"/>
    <mergeCell ref="B261:Z261"/>
    <mergeCell ref="B263:C263"/>
    <mergeCell ref="D263:L263"/>
    <mergeCell ref="M263:R263"/>
    <mergeCell ref="S263:U263"/>
    <mergeCell ref="V263:W263"/>
    <mergeCell ref="Y263:Z263"/>
    <mergeCell ref="B255:Z255"/>
    <mergeCell ref="Y253:Z253"/>
    <mergeCell ref="B254:C254"/>
    <mergeCell ref="D254:L254"/>
    <mergeCell ref="M254:R254"/>
    <mergeCell ref="S254:U254"/>
    <mergeCell ref="V254:W254"/>
    <mergeCell ref="Y254:Z254"/>
    <mergeCell ref="B253:C253"/>
    <mergeCell ref="D253:L253"/>
    <mergeCell ref="M253:R253"/>
    <mergeCell ref="S253:U253"/>
    <mergeCell ref="V253:W253"/>
    <mergeCell ref="Y251:Z251"/>
    <mergeCell ref="B252:C252"/>
    <mergeCell ref="D252:L252"/>
    <mergeCell ref="M252:R252"/>
    <mergeCell ref="S252:U252"/>
    <mergeCell ref="V252:W252"/>
    <mergeCell ref="Y252:Z252"/>
    <mergeCell ref="B251:C251"/>
    <mergeCell ref="D251:L251"/>
    <mergeCell ref="M251:R251"/>
    <mergeCell ref="S251:U251"/>
    <mergeCell ref="V251:W251"/>
    <mergeCell ref="Y249:Z249"/>
    <mergeCell ref="B250:C250"/>
    <mergeCell ref="D250:L250"/>
    <mergeCell ref="M250:R250"/>
    <mergeCell ref="S250:U250"/>
    <mergeCell ref="V250:W250"/>
    <mergeCell ref="Y250:Z250"/>
    <mergeCell ref="B249:C249"/>
    <mergeCell ref="D249:L249"/>
    <mergeCell ref="M249:R249"/>
    <mergeCell ref="S249:U249"/>
    <mergeCell ref="V249:W249"/>
    <mergeCell ref="Y247:Z247"/>
    <mergeCell ref="B248:C248"/>
    <mergeCell ref="D248:L248"/>
    <mergeCell ref="M248:R248"/>
    <mergeCell ref="S248:U248"/>
    <mergeCell ref="V248:W248"/>
    <mergeCell ref="Y248:Z248"/>
    <mergeCell ref="B247:C247"/>
    <mergeCell ref="D247:L247"/>
    <mergeCell ref="M247:R247"/>
    <mergeCell ref="S247:U247"/>
    <mergeCell ref="V247:W247"/>
    <mergeCell ref="Y245:Z245"/>
    <mergeCell ref="B246:C246"/>
    <mergeCell ref="D246:L246"/>
    <mergeCell ref="M246:R246"/>
    <mergeCell ref="S246:U246"/>
    <mergeCell ref="V246:W246"/>
    <mergeCell ref="Y246:Z246"/>
    <mergeCell ref="B245:C245"/>
    <mergeCell ref="D245:L245"/>
    <mergeCell ref="M245:R245"/>
    <mergeCell ref="S245:U245"/>
    <mergeCell ref="V245:W245"/>
    <mergeCell ref="Y243:Z243"/>
    <mergeCell ref="B244:C244"/>
    <mergeCell ref="D244:L244"/>
    <mergeCell ref="M244:R244"/>
    <mergeCell ref="S244:U244"/>
    <mergeCell ref="V244:W244"/>
    <mergeCell ref="Y244:Z244"/>
    <mergeCell ref="B243:C243"/>
    <mergeCell ref="D243:L243"/>
    <mergeCell ref="M243:R243"/>
    <mergeCell ref="S243:U243"/>
    <mergeCell ref="V243:W243"/>
    <mergeCell ref="B240:Z240"/>
    <mergeCell ref="B242:C242"/>
    <mergeCell ref="D242:L242"/>
    <mergeCell ref="M242:R242"/>
    <mergeCell ref="S242:U242"/>
    <mergeCell ref="V242:W242"/>
    <mergeCell ref="Y242:Z242"/>
    <mergeCell ref="B234:Z234"/>
    <mergeCell ref="Y232:Z232"/>
    <mergeCell ref="B233:C233"/>
    <mergeCell ref="D233:L233"/>
    <mergeCell ref="M233:R233"/>
    <mergeCell ref="S233:U233"/>
    <mergeCell ref="V233:W233"/>
    <mergeCell ref="Y233:Z233"/>
    <mergeCell ref="B232:C232"/>
    <mergeCell ref="D232:L232"/>
    <mergeCell ref="M232:R232"/>
    <mergeCell ref="S232:U232"/>
    <mergeCell ref="V232:W232"/>
    <mergeCell ref="Y230:Z230"/>
    <mergeCell ref="B231:C231"/>
    <mergeCell ref="D231:L231"/>
    <mergeCell ref="M231:R231"/>
    <mergeCell ref="S231:U231"/>
    <mergeCell ref="V231:W231"/>
    <mergeCell ref="Y231:Z231"/>
    <mergeCell ref="B230:C230"/>
    <mergeCell ref="D230:L230"/>
    <mergeCell ref="M230:R230"/>
    <mergeCell ref="S230:U230"/>
    <mergeCell ref="V230:W230"/>
    <mergeCell ref="Y228:Z228"/>
    <mergeCell ref="B229:C229"/>
    <mergeCell ref="D229:L229"/>
    <mergeCell ref="M229:R229"/>
    <mergeCell ref="S229:U229"/>
    <mergeCell ref="V229:W229"/>
    <mergeCell ref="Y229:Z229"/>
    <mergeCell ref="B228:C228"/>
    <mergeCell ref="D228:L228"/>
    <mergeCell ref="M228:R228"/>
    <mergeCell ref="S228:U228"/>
    <mergeCell ref="V228:W228"/>
    <mergeCell ref="Y226:Z226"/>
    <mergeCell ref="B227:C227"/>
    <mergeCell ref="D227:L227"/>
    <mergeCell ref="M227:R227"/>
    <mergeCell ref="S227:U227"/>
    <mergeCell ref="V227:W227"/>
    <mergeCell ref="Y227:Z227"/>
    <mergeCell ref="B226:C226"/>
    <mergeCell ref="D226:L226"/>
    <mergeCell ref="M226:R226"/>
    <mergeCell ref="S226:U226"/>
    <mergeCell ref="V226:W226"/>
    <mergeCell ref="Y224:Z224"/>
    <mergeCell ref="B225:C225"/>
    <mergeCell ref="D225:L225"/>
    <mergeCell ref="M225:R225"/>
    <mergeCell ref="S225:U225"/>
    <mergeCell ref="V225:W225"/>
    <mergeCell ref="Y225:Z225"/>
    <mergeCell ref="B224:C224"/>
    <mergeCell ref="D224:L224"/>
    <mergeCell ref="M224:R224"/>
    <mergeCell ref="S224:U224"/>
    <mergeCell ref="V224:W224"/>
    <mergeCell ref="Y222:Z222"/>
    <mergeCell ref="B223:C223"/>
    <mergeCell ref="D223:L223"/>
    <mergeCell ref="M223:R223"/>
    <mergeCell ref="S223:U223"/>
    <mergeCell ref="V223:W223"/>
    <mergeCell ref="Y223:Z223"/>
    <mergeCell ref="B222:C222"/>
    <mergeCell ref="D222:L222"/>
    <mergeCell ref="M222:R222"/>
    <mergeCell ref="S222:U222"/>
    <mergeCell ref="V222:W222"/>
    <mergeCell ref="Y220:Z220"/>
    <mergeCell ref="B221:C221"/>
    <mergeCell ref="D221:L221"/>
    <mergeCell ref="M221:R221"/>
    <mergeCell ref="S221:U221"/>
    <mergeCell ref="V221:W221"/>
    <mergeCell ref="Y221:Z221"/>
    <mergeCell ref="B220:C220"/>
    <mergeCell ref="D220:L220"/>
    <mergeCell ref="M220:R220"/>
    <mergeCell ref="S220:U220"/>
    <mergeCell ref="V220:W220"/>
    <mergeCell ref="Y218:Z218"/>
    <mergeCell ref="B219:C219"/>
    <mergeCell ref="D219:L219"/>
    <mergeCell ref="M219:R219"/>
    <mergeCell ref="S219:U219"/>
    <mergeCell ref="V219:W219"/>
    <mergeCell ref="Y219:Z219"/>
    <mergeCell ref="B218:C218"/>
    <mergeCell ref="D218:L218"/>
    <mergeCell ref="M218:R218"/>
    <mergeCell ref="S218:U218"/>
    <mergeCell ref="V218:W218"/>
    <mergeCell ref="Y216:Z216"/>
    <mergeCell ref="B217:C217"/>
    <mergeCell ref="D217:L217"/>
    <mergeCell ref="M217:R217"/>
    <mergeCell ref="S217:U217"/>
    <mergeCell ref="V217:W217"/>
    <mergeCell ref="Y217:Z217"/>
    <mergeCell ref="B216:C216"/>
    <mergeCell ref="D216:L216"/>
    <mergeCell ref="M216:R216"/>
    <mergeCell ref="S216:U216"/>
    <mergeCell ref="V216:W216"/>
    <mergeCell ref="Y214:Z214"/>
    <mergeCell ref="B215:C215"/>
    <mergeCell ref="D215:L215"/>
    <mergeCell ref="M215:R215"/>
    <mergeCell ref="S215:U215"/>
    <mergeCell ref="V215:W215"/>
    <mergeCell ref="Y215:Z215"/>
    <mergeCell ref="B214:C214"/>
    <mergeCell ref="D214:L214"/>
    <mergeCell ref="M214:R214"/>
    <mergeCell ref="S214:U214"/>
    <mergeCell ref="V214:W214"/>
    <mergeCell ref="Y212:Z212"/>
    <mergeCell ref="B213:C213"/>
    <mergeCell ref="D213:L213"/>
    <mergeCell ref="M213:R213"/>
    <mergeCell ref="S213:U213"/>
    <mergeCell ref="V213:W213"/>
    <mergeCell ref="Y213:Z213"/>
    <mergeCell ref="B212:C212"/>
    <mergeCell ref="D212:L212"/>
    <mergeCell ref="M212:R212"/>
    <mergeCell ref="S212:U212"/>
    <mergeCell ref="V212:W212"/>
    <mergeCell ref="Y210:Z210"/>
    <mergeCell ref="B211:C211"/>
    <mergeCell ref="D211:L211"/>
    <mergeCell ref="M211:R211"/>
    <mergeCell ref="S211:U211"/>
    <mergeCell ref="V211:W211"/>
    <mergeCell ref="Y211:Z211"/>
    <mergeCell ref="B210:C210"/>
    <mergeCell ref="D210:L210"/>
    <mergeCell ref="M210:R210"/>
    <mergeCell ref="S210:U210"/>
    <mergeCell ref="V210:W210"/>
    <mergeCell ref="Y208:Z208"/>
    <mergeCell ref="B209:C209"/>
    <mergeCell ref="D209:L209"/>
    <mergeCell ref="M209:R209"/>
    <mergeCell ref="S209:U209"/>
    <mergeCell ref="V209:W209"/>
    <mergeCell ref="Y209:Z209"/>
    <mergeCell ref="B208:C208"/>
    <mergeCell ref="D208:L208"/>
    <mergeCell ref="M208:R208"/>
    <mergeCell ref="S208:U208"/>
    <mergeCell ref="V208:W208"/>
    <mergeCell ref="Y206:Z206"/>
    <mergeCell ref="B207:C207"/>
    <mergeCell ref="D207:L207"/>
    <mergeCell ref="M207:R207"/>
    <mergeCell ref="S207:U207"/>
    <mergeCell ref="V207:W207"/>
    <mergeCell ref="Y207:Z207"/>
    <mergeCell ref="B206:C206"/>
    <mergeCell ref="D206:L206"/>
    <mergeCell ref="M206:R206"/>
    <mergeCell ref="S206:U206"/>
    <mergeCell ref="V206:W206"/>
    <mergeCell ref="Y204:Z204"/>
    <mergeCell ref="B205:C205"/>
    <mergeCell ref="D205:L205"/>
    <mergeCell ref="M205:R205"/>
    <mergeCell ref="S205:U205"/>
    <mergeCell ref="V205:W205"/>
    <mergeCell ref="Y205:Z205"/>
    <mergeCell ref="B204:C204"/>
    <mergeCell ref="D204:L204"/>
    <mergeCell ref="M204:R204"/>
    <mergeCell ref="S204:U204"/>
    <mergeCell ref="V204:W204"/>
    <mergeCell ref="Y202:Z202"/>
    <mergeCell ref="B203:C203"/>
    <mergeCell ref="D203:L203"/>
    <mergeCell ref="M203:R203"/>
    <mergeCell ref="S203:U203"/>
    <mergeCell ref="V203:W203"/>
    <mergeCell ref="Y203:Z203"/>
    <mergeCell ref="B202:C202"/>
    <mergeCell ref="D202:L202"/>
    <mergeCell ref="M202:R202"/>
    <mergeCell ref="S202:U202"/>
    <mergeCell ref="V202:W202"/>
    <mergeCell ref="Y200:Z200"/>
    <mergeCell ref="B201:C201"/>
    <mergeCell ref="D201:L201"/>
    <mergeCell ref="M201:R201"/>
    <mergeCell ref="S201:U201"/>
    <mergeCell ref="V201:W201"/>
    <mergeCell ref="Y201:Z201"/>
    <mergeCell ref="B200:C200"/>
    <mergeCell ref="D200:L200"/>
    <mergeCell ref="M200:R200"/>
    <mergeCell ref="S200:U200"/>
    <mergeCell ref="V200:W200"/>
    <mergeCell ref="Y198:Z198"/>
    <mergeCell ref="B199:C199"/>
    <mergeCell ref="D199:L199"/>
    <mergeCell ref="M199:R199"/>
    <mergeCell ref="S199:U199"/>
    <mergeCell ref="V199:W199"/>
    <mergeCell ref="Y199:Z199"/>
    <mergeCell ref="B198:C198"/>
    <mergeCell ref="D198:L198"/>
    <mergeCell ref="M198:R198"/>
    <mergeCell ref="S198:U198"/>
    <mergeCell ref="V198:W198"/>
    <mergeCell ref="Y196:Z196"/>
    <mergeCell ref="B197:C197"/>
    <mergeCell ref="D197:L197"/>
    <mergeCell ref="M197:R197"/>
    <mergeCell ref="S197:U197"/>
    <mergeCell ref="V197:W197"/>
    <mergeCell ref="Y197:Z197"/>
    <mergeCell ref="B196:C196"/>
    <mergeCell ref="D196:L196"/>
    <mergeCell ref="M196:R196"/>
    <mergeCell ref="S196:U196"/>
    <mergeCell ref="V196:W196"/>
    <mergeCell ref="Y194:Z194"/>
    <mergeCell ref="B195:C195"/>
    <mergeCell ref="D195:L195"/>
    <mergeCell ref="M195:R195"/>
    <mergeCell ref="S195:U195"/>
    <mergeCell ref="V195:W195"/>
    <mergeCell ref="Y195:Z195"/>
    <mergeCell ref="B194:C194"/>
    <mergeCell ref="D194:L194"/>
    <mergeCell ref="M194:R194"/>
    <mergeCell ref="S194:U194"/>
    <mergeCell ref="V194:W194"/>
    <mergeCell ref="Y192:Z192"/>
    <mergeCell ref="B193:C193"/>
    <mergeCell ref="D193:L193"/>
    <mergeCell ref="M193:R193"/>
    <mergeCell ref="S193:U193"/>
    <mergeCell ref="V193:W193"/>
    <mergeCell ref="Y193:Z193"/>
    <mergeCell ref="B192:C192"/>
    <mergeCell ref="D192:L192"/>
    <mergeCell ref="M192:R192"/>
    <mergeCell ref="S192:U192"/>
    <mergeCell ref="V192:W192"/>
    <mergeCell ref="Y190:Z190"/>
    <mergeCell ref="B191:C191"/>
    <mergeCell ref="D191:L191"/>
    <mergeCell ref="M191:R191"/>
    <mergeCell ref="S191:U191"/>
    <mergeCell ref="V191:W191"/>
    <mergeCell ref="Y191:Z191"/>
    <mergeCell ref="B190:C190"/>
    <mergeCell ref="D190:L190"/>
    <mergeCell ref="M190:R190"/>
    <mergeCell ref="S190:U190"/>
    <mergeCell ref="V190:W190"/>
    <mergeCell ref="Y188:Z188"/>
    <mergeCell ref="B189:C189"/>
    <mergeCell ref="D189:L189"/>
    <mergeCell ref="M189:R189"/>
    <mergeCell ref="S189:U189"/>
    <mergeCell ref="V189:W189"/>
    <mergeCell ref="Y189:Z189"/>
    <mergeCell ref="B188:C188"/>
    <mergeCell ref="D188:L188"/>
    <mergeCell ref="M188:R188"/>
    <mergeCell ref="S188:U188"/>
    <mergeCell ref="V188:W188"/>
    <mergeCell ref="Y186:Z186"/>
    <mergeCell ref="B187:C187"/>
    <mergeCell ref="D187:L187"/>
    <mergeCell ref="M187:R187"/>
    <mergeCell ref="S187:U187"/>
    <mergeCell ref="V187:W187"/>
    <mergeCell ref="Y187:Z187"/>
    <mergeCell ref="B186:C186"/>
    <mergeCell ref="D186:L186"/>
    <mergeCell ref="M186:R186"/>
    <mergeCell ref="S186:U186"/>
    <mergeCell ref="V186:W186"/>
    <mergeCell ref="Y184:Z184"/>
    <mergeCell ref="B185:C185"/>
    <mergeCell ref="D185:L185"/>
    <mergeCell ref="M185:R185"/>
    <mergeCell ref="S185:U185"/>
    <mergeCell ref="V185:W185"/>
    <mergeCell ref="Y185:Z185"/>
    <mergeCell ref="B184:C184"/>
    <mergeCell ref="D184:L184"/>
    <mergeCell ref="M184:R184"/>
    <mergeCell ref="S184:U184"/>
    <mergeCell ref="V184:W184"/>
    <mergeCell ref="Y182:Z182"/>
    <mergeCell ref="B183:C183"/>
    <mergeCell ref="D183:L183"/>
    <mergeCell ref="M183:R183"/>
    <mergeCell ref="S183:U183"/>
    <mergeCell ref="V183:W183"/>
    <mergeCell ref="Y183:Z183"/>
    <mergeCell ref="B182:C182"/>
    <mergeCell ref="D182:L182"/>
    <mergeCell ref="M182:R182"/>
    <mergeCell ref="S182:U182"/>
    <mergeCell ref="V182:W182"/>
    <mergeCell ref="Y180:Z180"/>
    <mergeCell ref="B181:C181"/>
    <mergeCell ref="D181:L181"/>
    <mergeCell ref="M181:R181"/>
    <mergeCell ref="S181:U181"/>
    <mergeCell ref="V181:W181"/>
    <mergeCell ref="Y181:Z181"/>
    <mergeCell ref="B180:C180"/>
    <mergeCell ref="D180:L180"/>
    <mergeCell ref="M180:R180"/>
    <mergeCell ref="S180:U180"/>
    <mergeCell ref="V180:W180"/>
    <mergeCell ref="Y178:Z178"/>
    <mergeCell ref="B179:C179"/>
    <mergeCell ref="D179:L179"/>
    <mergeCell ref="M179:R179"/>
    <mergeCell ref="S179:U179"/>
    <mergeCell ref="V179:W179"/>
    <mergeCell ref="Y179:Z179"/>
    <mergeCell ref="B178:C178"/>
    <mergeCell ref="D178:L178"/>
    <mergeCell ref="M178:R178"/>
    <mergeCell ref="S178:U178"/>
    <mergeCell ref="V178:W178"/>
    <mergeCell ref="Y176:Z176"/>
    <mergeCell ref="B177:C177"/>
    <mergeCell ref="D177:L177"/>
    <mergeCell ref="M177:R177"/>
    <mergeCell ref="S177:U177"/>
    <mergeCell ref="V177:W177"/>
    <mergeCell ref="Y177:Z177"/>
    <mergeCell ref="B176:C176"/>
    <mergeCell ref="D176:L176"/>
    <mergeCell ref="M176:R176"/>
    <mergeCell ref="S176:U176"/>
    <mergeCell ref="V176:W176"/>
    <mergeCell ref="Y174:Z174"/>
    <mergeCell ref="B175:C175"/>
    <mergeCell ref="D175:L175"/>
    <mergeCell ref="M175:R175"/>
    <mergeCell ref="S175:U175"/>
    <mergeCell ref="V175:W175"/>
    <mergeCell ref="Y175:Z175"/>
    <mergeCell ref="B174:C174"/>
    <mergeCell ref="D174:L174"/>
    <mergeCell ref="M174:R174"/>
    <mergeCell ref="S174:U174"/>
    <mergeCell ref="V174:W174"/>
    <mergeCell ref="Y172:Z172"/>
    <mergeCell ref="B173:C173"/>
    <mergeCell ref="D173:L173"/>
    <mergeCell ref="M173:R173"/>
    <mergeCell ref="S173:U173"/>
    <mergeCell ref="V173:W173"/>
    <mergeCell ref="Y173:Z173"/>
    <mergeCell ref="B172:C172"/>
    <mergeCell ref="D172:L172"/>
    <mergeCell ref="M172:R172"/>
    <mergeCell ref="S172:U172"/>
    <mergeCell ref="V172:W172"/>
    <mergeCell ref="Y170:Z170"/>
    <mergeCell ref="B171:C171"/>
    <mergeCell ref="D171:L171"/>
    <mergeCell ref="M171:R171"/>
    <mergeCell ref="S171:U171"/>
    <mergeCell ref="V171:W171"/>
    <mergeCell ref="Y171:Z171"/>
    <mergeCell ref="B170:C170"/>
    <mergeCell ref="D170:L170"/>
    <mergeCell ref="M170:R170"/>
    <mergeCell ref="S170:U170"/>
    <mergeCell ref="V170:W170"/>
    <mergeCell ref="Y168:Z168"/>
    <mergeCell ref="B169:C169"/>
    <mergeCell ref="D169:L169"/>
    <mergeCell ref="M169:R169"/>
    <mergeCell ref="S169:U169"/>
    <mergeCell ref="V169:W169"/>
    <mergeCell ref="Y169:Z169"/>
    <mergeCell ref="B168:C168"/>
    <mergeCell ref="D168:L168"/>
    <mergeCell ref="M168:R168"/>
    <mergeCell ref="S168:U168"/>
    <mergeCell ref="V168:W168"/>
    <mergeCell ref="Y166:Z166"/>
    <mergeCell ref="B167:C167"/>
    <mergeCell ref="D167:L167"/>
    <mergeCell ref="M167:R167"/>
    <mergeCell ref="S167:U167"/>
    <mergeCell ref="V167:W167"/>
    <mergeCell ref="Y167:Z167"/>
    <mergeCell ref="B166:C166"/>
    <mergeCell ref="D166:L166"/>
    <mergeCell ref="M166:R166"/>
    <mergeCell ref="S166:U166"/>
    <mergeCell ref="V166:W166"/>
    <mergeCell ref="Y164:Z164"/>
    <mergeCell ref="B165:C165"/>
    <mergeCell ref="D165:L165"/>
    <mergeCell ref="M165:R165"/>
    <mergeCell ref="S165:U165"/>
    <mergeCell ref="V165:W165"/>
    <mergeCell ref="Y165:Z165"/>
    <mergeCell ref="B164:C164"/>
    <mergeCell ref="D164:L164"/>
    <mergeCell ref="M164:R164"/>
    <mergeCell ref="S164:U164"/>
    <mergeCell ref="V164:W164"/>
    <mergeCell ref="Y162:Z162"/>
    <mergeCell ref="B163:C163"/>
    <mergeCell ref="D163:L163"/>
    <mergeCell ref="M163:R163"/>
    <mergeCell ref="S163:U163"/>
    <mergeCell ref="V163:W163"/>
    <mergeCell ref="Y163:Z163"/>
    <mergeCell ref="B162:C162"/>
    <mergeCell ref="D162:L162"/>
    <mergeCell ref="M162:R162"/>
    <mergeCell ref="S162:U162"/>
    <mergeCell ref="V162:W162"/>
    <mergeCell ref="Y160:Z160"/>
    <mergeCell ref="B161:C161"/>
    <mergeCell ref="D161:L161"/>
    <mergeCell ref="M161:R161"/>
    <mergeCell ref="S161:U161"/>
    <mergeCell ref="V161:W161"/>
    <mergeCell ref="Y161:Z161"/>
    <mergeCell ref="B160:C160"/>
    <mergeCell ref="D160:L160"/>
    <mergeCell ref="M160:R160"/>
    <mergeCell ref="S160:U160"/>
    <mergeCell ref="V160:W160"/>
    <mergeCell ref="Y158:Z158"/>
    <mergeCell ref="B159:C159"/>
    <mergeCell ref="D159:L159"/>
    <mergeCell ref="M159:R159"/>
    <mergeCell ref="S159:U159"/>
    <mergeCell ref="V159:W159"/>
    <mergeCell ref="Y159:Z159"/>
    <mergeCell ref="B158:C158"/>
    <mergeCell ref="D158:L158"/>
    <mergeCell ref="M158:R158"/>
    <mergeCell ref="S158:U158"/>
    <mergeCell ref="V158:W158"/>
    <mergeCell ref="Y156:Z156"/>
    <mergeCell ref="B157:C157"/>
    <mergeCell ref="D157:L157"/>
    <mergeCell ref="M157:R157"/>
    <mergeCell ref="S157:U157"/>
    <mergeCell ref="V157:W157"/>
    <mergeCell ref="Y157:Z157"/>
    <mergeCell ref="B156:C156"/>
    <mergeCell ref="D156:L156"/>
    <mergeCell ref="M156:R156"/>
    <mergeCell ref="S156:U156"/>
    <mergeCell ref="V156:W156"/>
    <mergeCell ref="Y154:Z154"/>
    <mergeCell ref="B155:C155"/>
    <mergeCell ref="D155:L155"/>
    <mergeCell ref="M155:R155"/>
    <mergeCell ref="S155:U155"/>
    <mergeCell ref="V155:W155"/>
    <mergeCell ref="Y155:Z155"/>
    <mergeCell ref="B154:C154"/>
    <mergeCell ref="D154:L154"/>
    <mergeCell ref="M154:R154"/>
    <mergeCell ref="S154:U154"/>
    <mergeCell ref="V154:W154"/>
    <mergeCell ref="Y152:Z152"/>
    <mergeCell ref="B153:C153"/>
    <mergeCell ref="D153:L153"/>
    <mergeCell ref="M153:R153"/>
    <mergeCell ref="S153:U153"/>
    <mergeCell ref="V153:W153"/>
    <mergeCell ref="Y153:Z153"/>
    <mergeCell ref="B152:C152"/>
    <mergeCell ref="D152:L152"/>
    <mergeCell ref="M152:R152"/>
    <mergeCell ref="S152:U152"/>
    <mergeCell ref="V152:W152"/>
    <mergeCell ref="Y150:Z150"/>
    <mergeCell ref="B151:C151"/>
    <mergeCell ref="D151:L151"/>
    <mergeCell ref="M151:R151"/>
    <mergeCell ref="S151:U151"/>
    <mergeCell ref="V151:W151"/>
    <mergeCell ref="Y151:Z151"/>
    <mergeCell ref="B150:C150"/>
    <mergeCell ref="D150:L150"/>
    <mergeCell ref="M150:R150"/>
    <mergeCell ref="S150:U150"/>
    <mergeCell ref="V150:W150"/>
    <mergeCell ref="Y148:Z148"/>
    <mergeCell ref="B149:C149"/>
    <mergeCell ref="D149:L149"/>
    <mergeCell ref="M149:R149"/>
    <mergeCell ref="S149:U149"/>
    <mergeCell ref="V149:W149"/>
    <mergeCell ref="Y149:Z149"/>
    <mergeCell ref="B148:C148"/>
    <mergeCell ref="D148:L148"/>
    <mergeCell ref="M148:R148"/>
    <mergeCell ref="S148:U148"/>
    <mergeCell ref="V148:W148"/>
    <mergeCell ref="Y146:Z146"/>
    <mergeCell ref="B147:C147"/>
    <mergeCell ref="D147:L147"/>
    <mergeCell ref="M147:R147"/>
    <mergeCell ref="S147:U147"/>
    <mergeCell ref="V147:W147"/>
    <mergeCell ref="Y147:Z147"/>
    <mergeCell ref="B146:C146"/>
    <mergeCell ref="D146:L146"/>
    <mergeCell ref="M146:R146"/>
    <mergeCell ref="S146:U146"/>
    <mergeCell ref="V146:W146"/>
    <mergeCell ref="Y144:Z144"/>
    <mergeCell ref="B145:C145"/>
    <mergeCell ref="D145:L145"/>
    <mergeCell ref="M145:R145"/>
    <mergeCell ref="S145:U145"/>
    <mergeCell ref="V145:W145"/>
    <mergeCell ref="Y145:Z145"/>
    <mergeCell ref="B144:C144"/>
    <mergeCell ref="D144:L144"/>
    <mergeCell ref="M144:R144"/>
    <mergeCell ref="S144:U144"/>
    <mergeCell ref="V144:W144"/>
    <mergeCell ref="B141:Z141"/>
    <mergeCell ref="B143:C143"/>
    <mergeCell ref="D143:L143"/>
    <mergeCell ref="M143:R143"/>
    <mergeCell ref="S143:U143"/>
    <mergeCell ref="V143:W143"/>
    <mergeCell ref="Y143:Z143"/>
    <mergeCell ref="Y135:Z135"/>
    <mergeCell ref="B136:Z136"/>
    <mergeCell ref="B135:C135"/>
    <mergeCell ref="D135:L135"/>
    <mergeCell ref="M135:R135"/>
    <mergeCell ref="S135:U135"/>
    <mergeCell ref="V135:W135"/>
    <mergeCell ref="B132:Z132"/>
    <mergeCell ref="B134:C134"/>
    <mergeCell ref="D134:L134"/>
    <mergeCell ref="M134:R134"/>
    <mergeCell ref="S134:U134"/>
    <mergeCell ref="V134:W134"/>
    <mergeCell ref="Y134:Z134"/>
    <mergeCell ref="Y125:Z125"/>
    <mergeCell ref="B126:Z126"/>
    <mergeCell ref="B125:C125"/>
    <mergeCell ref="D125:L125"/>
    <mergeCell ref="M125:R125"/>
    <mergeCell ref="S125:U125"/>
    <mergeCell ref="V125:W125"/>
    <mergeCell ref="Y123:Z123"/>
    <mergeCell ref="B124:C124"/>
    <mergeCell ref="D124:L124"/>
    <mergeCell ref="M124:R124"/>
    <mergeCell ref="S124:U124"/>
    <mergeCell ref="V124:W124"/>
    <mergeCell ref="Y124:Z124"/>
    <mergeCell ref="B123:C123"/>
    <mergeCell ref="D123:L123"/>
    <mergeCell ref="M123:R123"/>
    <mergeCell ref="S123:U123"/>
    <mergeCell ref="V123:W123"/>
    <mergeCell ref="Y121:Z121"/>
    <mergeCell ref="B122:C122"/>
    <mergeCell ref="D122:L122"/>
    <mergeCell ref="M122:R122"/>
    <mergeCell ref="S122:U122"/>
    <mergeCell ref="V122:W122"/>
    <mergeCell ref="Y122:Z122"/>
    <mergeCell ref="B121:C121"/>
    <mergeCell ref="D121:L121"/>
    <mergeCell ref="M121:R121"/>
    <mergeCell ref="S121:U121"/>
    <mergeCell ref="V121:W121"/>
    <mergeCell ref="Y119:Z119"/>
    <mergeCell ref="B120:C120"/>
    <mergeCell ref="D120:L120"/>
    <mergeCell ref="M120:R120"/>
    <mergeCell ref="S120:U120"/>
    <mergeCell ref="V120:W120"/>
    <mergeCell ref="Y120:Z120"/>
    <mergeCell ref="B119:C119"/>
    <mergeCell ref="D119:L119"/>
    <mergeCell ref="M119:R119"/>
    <mergeCell ref="S119:U119"/>
    <mergeCell ref="V119:W119"/>
    <mergeCell ref="B116:Z116"/>
    <mergeCell ref="B118:C118"/>
    <mergeCell ref="D118:L118"/>
    <mergeCell ref="M118:R118"/>
    <mergeCell ref="S118:U118"/>
    <mergeCell ref="V118:W118"/>
    <mergeCell ref="Y118:Z118"/>
    <mergeCell ref="B110:Z110"/>
    <mergeCell ref="Y108:Z108"/>
    <mergeCell ref="B109:C109"/>
    <mergeCell ref="D109:L109"/>
    <mergeCell ref="M109:R109"/>
    <mergeCell ref="S109:U109"/>
    <mergeCell ref="V109:W109"/>
    <mergeCell ref="Y109:Z109"/>
    <mergeCell ref="B108:C108"/>
    <mergeCell ref="D108:L108"/>
    <mergeCell ref="M108:R108"/>
    <mergeCell ref="S108:U108"/>
    <mergeCell ref="V108:W108"/>
    <mergeCell ref="Y106:Z106"/>
    <mergeCell ref="B107:C107"/>
    <mergeCell ref="D107:L107"/>
    <mergeCell ref="M107:R107"/>
    <mergeCell ref="S107:U107"/>
    <mergeCell ref="V107:W107"/>
    <mergeCell ref="Y107:Z107"/>
    <mergeCell ref="B106:C106"/>
    <mergeCell ref="D106:L106"/>
    <mergeCell ref="M106:R106"/>
    <mergeCell ref="S106:U106"/>
    <mergeCell ref="V106:W106"/>
    <mergeCell ref="Y104:Z104"/>
    <mergeCell ref="B105:C105"/>
    <mergeCell ref="D105:L105"/>
    <mergeCell ref="M105:R105"/>
    <mergeCell ref="S105:U105"/>
    <mergeCell ref="V105:W105"/>
    <mergeCell ref="Y105:Z105"/>
    <mergeCell ref="B104:C104"/>
    <mergeCell ref="D104:L104"/>
    <mergeCell ref="M104:R104"/>
    <mergeCell ref="S104:U104"/>
    <mergeCell ref="V104:W104"/>
    <mergeCell ref="Y102:Z102"/>
    <mergeCell ref="B103:C103"/>
    <mergeCell ref="D103:L103"/>
    <mergeCell ref="M103:R103"/>
    <mergeCell ref="S103:U103"/>
    <mergeCell ref="V103:W103"/>
    <mergeCell ref="Y103:Z103"/>
    <mergeCell ref="B102:C102"/>
    <mergeCell ref="D102:L102"/>
    <mergeCell ref="M102:R102"/>
    <mergeCell ref="S102:U102"/>
    <mergeCell ref="V102:W102"/>
    <mergeCell ref="Y100:Z100"/>
    <mergeCell ref="B101:C101"/>
    <mergeCell ref="D101:L101"/>
    <mergeCell ref="M101:R101"/>
    <mergeCell ref="S101:U101"/>
    <mergeCell ref="V101:W101"/>
    <mergeCell ref="Y101:Z101"/>
    <mergeCell ref="B100:C100"/>
    <mergeCell ref="D100:L100"/>
    <mergeCell ref="M100:R100"/>
    <mergeCell ref="S100:U100"/>
    <mergeCell ref="V100:W100"/>
    <mergeCell ref="Y98:Z98"/>
    <mergeCell ref="B99:C99"/>
    <mergeCell ref="D99:L99"/>
    <mergeCell ref="M99:R99"/>
    <mergeCell ref="S99:U99"/>
    <mergeCell ref="V99:W99"/>
    <mergeCell ref="Y99:Z99"/>
    <mergeCell ref="B98:C98"/>
    <mergeCell ref="D98:L98"/>
    <mergeCell ref="M98:R98"/>
    <mergeCell ref="S98:U98"/>
    <mergeCell ref="V98:W98"/>
    <mergeCell ref="B95:Z95"/>
    <mergeCell ref="B97:C97"/>
    <mergeCell ref="D97:L97"/>
    <mergeCell ref="M97:R97"/>
    <mergeCell ref="S97:U97"/>
    <mergeCell ref="V97:W97"/>
    <mergeCell ref="Y97:Z97"/>
    <mergeCell ref="Y89:Z89"/>
    <mergeCell ref="B90:Z90"/>
    <mergeCell ref="B89:C89"/>
    <mergeCell ref="D89:L89"/>
    <mergeCell ref="M89:R89"/>
    <mergeCell ref="S89:U89"/>
    <mergeCell ref="V89:W89"/>
    <mergeCell ref="Y87:Z87"/>
    <mergeCell ref="B88:C88"/>
    <mergeCell ref="D88:L88"/>
    <mergeCell ref="M88:R88"/>
    <mergeCell ref="S88:U88"/>
    <mergeCell ref="V88:W88"/>
    <mergeCell ref="Y88:Z88"/>
    <mergeCell ref="B87:C87"/>
    <mergeCell ref="D87:L87"/>
    <mergeCell ref="M87:R87"/>
    <mergeCell ref="S87:U87"/>
    <mergeCell ref="V87:W87"/>
    <mergeCell ref="Y85:Z85"/>
    <mergeCell ref="B86:C86"/>
    <mergeCell ref="D86:L86"/>
    <mergeCell ref="M86:R86"/>
    <mergeCell ref="S86:U86"/>
    <mergeCell ref="V86:W86"/>
    <mergeCell ref="Y86:Z86"/>
    <mergeCell ref="B85:C85"/>
    <mergeCell ref="D85:L85"/>
    <mergeCell ref="M85:R85"/>
    <mergeCell ref="S85:U85"/>
    <mergeCell ref="V85:W85"/>
    <mergeCell ref="Y83:Z83"/>
    <mergeCell ref="B84:C84"/>
    <mergeCell ref="D84:L84"/>
    <mergeCell ref="M84:R84"/>
    <mergeCell ref="S84:U84"/>
    <mergeCell ref="V84:W84"/>
    <mergeCell ref="Y84:Z84"/>
    <mergeCell ref="B83:C83"/>
    <mergeCell ref="D83:L83"/>
    <mergeCell ref="M83:R83"/>
    <mergeCell ref="S83:U83"/>
    <mergeCell ref="V83:W83"/>
    <mergeCell ref="Y81:Z81"/>
    <mergeCell ref="B82:C82"/>
    <mergeCell ref="D82:L82"/>
    <mergeCell ref="M82:R82"/>
    <mergeCell ref="S82:U82"/>
    <mergeCell ref="V82:W82"/>
    <mergeCell ref="Y82:Z82"/>
    <mergeCell ref="B81:C81"/>
    <mergeCell ref="D81:L81"/>
    <mergeCell ref="M81:R81"/>
    <mergeCell ref="S81:U81"/>
    <mergeCell ref="V81:W81"/>
    <mergeCell ref="Y79:Z79"/>
    <mergeCell ref="B80:C80"/>
    <mergeCell ref="D80:L80"/>
    <mergeCell ref="M80:R80"/>
    <mergeCell ref="S80:U80"/>
    <mergeCell ref="V80:W80"/>
    <mergeCell ref="Y80:Z80"/>
    <mergeCell ref="B79:C79"/>
    <mergeCell ref="D79:L79"/>
    <mergeCell ref="M79:R79"/>
    <mergeCell ref="S79:U79"/>
    <mergeCell ref="V79:W79"/>
    <mergeCell ref="Y77:Z77"/>
    <mergeCell ref="B78:C78"/>
    <mergeCell ref="D78:L78"/>
    <mergeCell ref="M78:R78"/>
    <mergeCell ref="S78:U78"/>
    <mergeCell ref="V78:W78"/>
    <mergeCell ref="Y78:Z78"/>
    <mergeCell ref="B77:C77"/>
    <mergeCell ref="D77:L77"/>
    <mergeCell ref="M77:R77"/>
    <mergeCell ref="S77:U77"/>
    <mergeCell ref="V77:W77"/>
    <mergeCell ref="Y75:Z75"/>
    <mergeCell ref="B76:C76"/>
    <mergeCell ref="D76:L76"/>
    <mergeCell ref="M76:R76"/>
    <mergeCell ref="S76:U76"/>
    <mergeCell ref="V76:W76"/>
    <mergeCell ref="Y76:Z76"/>
    <mergeCell ref="B75:C75"/>
    <mergeCell ref="D75:L75"/>
    <mergeCell ref="M75:R75"/>
    <mergeCell ref="S75:U75"/>
    <mergeCell ref="V75:W75"/>
    <mergeCell ref="Y73:Z73"/>
    <mergeCell ref="B74:C74"/>
    <mergeCell ref="D74:L74"/>
    <mergeCell ref="M74:R74"/>
    <mergeCell ref="S74:U74"/>
    <mergeCell ref="V74:W74"/>
    <mergeCell ref="Y74:Z74"/>
    <mergeCell ref="B73:C73"/>
    <mergeCell ref="D73:L73"/>
    <mergeCell ref="M73:R73"/>
    <mergeCell ref="S73:U73"/>
    <mergeCell ref="V73:W73"/>
    <mergeCell ref="Y71:Z71"/>
    <mergeCell ref="B72:C72"/>
    <mergeCell ref="D72:L72"/>
    <mergeCell ref="M72:R72"/>
    <mergeCell ref="S72:U72"/>
    <mergeCell ref="V72:W72"/>
    <mergeCell ref="Y72:Z72"/>
    <mergeCell ref="B71:C71"/>
    <mergeCell ref="D71:L71"/>
    <mergeCell ref="M71:R71"/>
    <mergeCell ref="S71:U71"/>
    <mergeCell ref="V71:W71"/>
    <mergeCell ref="Y69:Z69"/>
    <mergeCell ref="B70:C70"/>
    <mergeCell ref="D70:L70"/>
    <mergeCell ref="M70:R70"/>
    <mergeCell ref="S70:U70"/>
    <mergeCell ref="V70:W70"/>
    <mergeCell ref="Y70:Z70"/>
    <mergeCell ref="B69:C69"/>
    <mergeCell ref="D69:L69"/>
    <mergeCell ref="M69:R69"/>
    <mergeCell ref="S69:U69"/>
    <mergeCell ref="V69:W69"/>
    <mergeCell ref="Y67:Z67"/>
    <mergeCell ref="B68:C68"/>
    <mergeCell ref="D68:L68"/>
    <mergeCell ref="M68:R68"/>
    <mergeCell ref="S68:U68"/>
    <mergeCell ref="V68:W68"/>
    <mergeCell ref="Y68:Z68"/>
    <mergeCell ref="B67:C67"/>
    <mergeCell ref="D67:L67"/>
    <mergeCell ref="M67:R67"/>
    <mergeCell ref="S67:U67"/>
    <mergeCell ref="V67:W67"/>
    <mergeCell ref="Y65:Z65"/>
    <mergeCell ref="B66:C66"/>
    <mergeCell ref="D66:L66"/>
    <mergeCell ref="M66:R66"/>
    <mergeCell ref="S66:U66"/>
    <mergeCell ref="V66:W66"/>
    <mergeCell ref="Y66:Z66"/>
    <mergeCell ref="B65:C65"/>
    <mergeCell ref="D65:L65"/>
    <mergeCell ref="M65:R65"/>
    <mergeCell ref="S65:U65"/>
    <mergeCell ref="V65:W65"/>
    <mergeCell ref="Y63:Z63"/>
    <mergeCell ref="B64:C64"/>
    <mergeCell ref="D64:L64"/>
    <mergeCell ref="M64:R64"/>
    <mergeCell ref="S64:U64"/>
    <mergeCell ref="V64:W64"/>
    <mergeCell ref="Y64:Z64"/>
    <mergeCell ref="B63:C63"/>
    <mergeCell ref="D63:L63"/>
    <mergeCell ref="M63:R63"/>
    <mergeCell ref="S63:U63"/>
    <mergeCell ref="V63:W63"/>
    <mergeCell ref="B60:Z60"/>
    <mergeCell ref="B62:C62"/>
    <mergeCell ref="D62:L62"/>
    <mergeCell ref="M62:R62"/>
    <mergeCell ref="S62:U62"/>
    <mergeCell ref="V62:W62"/>
    <mergeCell ref="Y62:Z62"/>
    <mergeCell ref="B55:Z55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Y49:Z49"/>
    <mergeCell ref="B50:C50"/>
    <mergeCell ref="D50:L50"/>
    <mergeCell ref="M50:R50"/>
    <mergeCell ref="S50:U50"/>
    <mergeCell ref="V50:W50"/>
    <mergeCell ref="Y50:Z50"/>
    <mergeCell ref="B49:C49"/>
    <mergeCell ref="D49:L49"/>
    <mergeCell ref="M49:R49"/>
    <mergeCell ref="S49:U49"/>
    <mergeCell ref="V49:W49"/>
    <mergeCell ref="Y47:Z47"/>
    <mergeCell ref="B48:C48"/>
    <mergeCell ref="D48:L48"/>
    <mergeCell ref="M48:R48"/>
    <mergeCell ref="S48:U48"/>
    <mergeCell ref="V48:W48"/>
    <mergeCell ref="Y48:Z48"/>
    <mergeCell ref="B47:C47"/>
    <mergeCell ref="D47:L47"/>
    <mergeCell ref="M47:R47"/>
    <mergeCell ref="S47:U47"/>
    <mergeCell ref="V47:W47"/>
    <mergeCell ref="Y45:Z45"/>
    <mergeCell ref="B46:C46"/>
    <mergeCell ref="D46:L46"/>
    <mergeCell ref="M46:R46"/>
    <mergeCell ref="S46:U46"/>
    <mergeCell ref="V46:W46"/>
    <mergeCell ref="Y46:Z46"/>
    <mergeCell ref="B45:C45"/>
    <mergeCell ref="D45:L45"/>
    <mergeCell ref="M45:R45"/>
    <mergeCell ref="S45:U45"/>
    <mergeCell ref="V45:W45"/>
    <mergeCell ref="Y43:Z43"/>
    <mergeCell ref="B44:C44"/>
    <mergeCell ref="D44:L44"/>
    <mergeCell ref="M44:R44"/>
    <mergeCell ref="S44:U44"/>
    <mergeCell ref="V44:W44"/>
    <mergeCell ref="Y44:Z44"/>
    <mergeCell ref="B43:C43"/>
    <mergeCell ref="D43:L43"/>
    <mergeCell ref="M43:R43"/>
    <mergeCell ref="S43:U43"/>
    <mergeCell ref="V43:W43"/>
    <mergeCell ref="Y41:Z41"/>
    <mergeCell ref="B42:C42"/>
    <mergeCell ref="D42:L42"/>
    <mergeCell ref="M42:R42"/>
    <mergeCell ref="S42:U42"/>
    <mergeCell ref="V42:W42"/>
    <mergeCell ref="Y42:Z42"/>
    <mergeCell ref="B41:C41"/>
    <mergeCell ref="D41:L41"/>
    <mergeCell ref="M41:R41"/>
    <mergeCell ref="S41:U41"/>
    <mergeCell ref="V41:W41"/>
    <mergeCell ref="Y39:Z39"/>
    <mergeCell ref="B40:C40"/>
    <mergeCell ref="D40:L40"/>
    <mergeCell ref="M40:R40"/>
    <mergeCell ref="S40:U40"/>
    <mergeCell ref="V40:W40"/>
    <mergeCell ref="Y40:Z40"/>
    <mergeCell ref="B39:C39"/>
    <mergeCell ref="D39:L39"/>
    <mergeCell ref="M39:R39"/>
    <mergeCell ref="S39:U39"/>
    <mergeCell ref="V39:W39"/>
    <mergeCell ref="Y37:Z37"/>
    <mergeCell ref="B38:C38"/>
    <mergeCell ref="D38:L38"/>
    <mergeCell ref="M38:R38"/>
    <mergeCell ref="S38:U38"/>
    <mergeCell ref="V38:W38"/>
    <mergeCell ref="Y38:Z38"/>
    <mergeCell ref="B37:C37"/>
    <mergeCell ref="D37:L37"/>
    <mergeCell ref="M37:R37"/>
    <mergeCell ref="S37:U37"/>
    <mergeCell ref="V37:W37"/>
    <mergeCell ref="Y35:Z35"/>
    <mergeCell ref="B36:C36"/>
    <mergeCell ref="D36:L36"/>
    <mergeCell ref="M36:R36"/>
    <mergeCell ref="S36:U36"/>
    <mergeCell ref="V36:W36"/>
    <mergeCell ref="Y36:Z36"/>
    <mergeCell ref="B35:C35"/>
    <mergeCell ref="D35:L35"/>
    <mergeCell ref="M35:R35"/>
    <mergeCell ref="S35:U35"/>
    <mergeCell ref="V35:W35"/>
    <mergeCell ref="Y33:Z33"/>
    <mergeCell ref="B34:C34"/>
    <mergeCell ref="D34:L34"/>
    <mergeCell ref="M34:R34"/>
    <mergeCell ref="S34:U34"/>
    <mergeCell ref="V34:W34"/>
    <mergeCell ref="Y34:Z34"/>
    <mergeCell ref="B33:C33"/>
    <mergeCell ref="D33:L33"/>
    <mergeCell ref="M33:R33"/>
    <mergeCell ref="S33:U33"/>
    <mergeCell ref="V33:W33"/>
    <mergeCell ref="Y31:Z31"/>
    <mergeCell ref="B32:C32"/>
    <mergeCell ref="D32:L32"/>
    <mergeCell ref="M32:R32"/>
    <mergeCell ref="S32:U32"/>
    <mergeCell ref="V32:W32"/>
    <mergeCell ref="Y32:Z32"/>
    <mergeCell ref="B31:C31"/>
    <mergeCell ref="D31:L31"/>
    <mergeCell ref="M31:R31"/>
    <mergeCell ref="S31:U31"/>
    <mergeCell ref="V31:W31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Y25:Z25"/>
    <mergeCell ref="B26:C26"/>
    <mergeCell ref="D26:L26"/>
    <mergeCell ref="M26:R26"/>
    <mergeCell ref="S26:U26"/>
    <mergeCell ref="V26:W26"/>
    <mergeCell ref="Y26:Z26"/>
    <mergeCell ref="B25:C25"/>
    <mergeCell ref="D25:L25"/>
    <mergeCell ref="M25:R25"/>
    <mergeCell ref="S25:U25"/>
    <mergeCell ref="V25:W25"/>
    <mergeCell ref="Y23:Z23"/>
    <mergeCell ref="B24:C24"/>
    <mergeCell ref="D24:L24"/>
    <mergeCell ref="M24:R24"/>
    <mergeCell ref="S24:U24"/>
    <mergeCell ref="V24:W24"/>
    <mergeCell ref="Y24:Z24"/>
    <mergeCell ref="B23:C23"/>
    <mergeCell ref="D23:L23"/>
    <mergeCell ref="M23:R23"/>
    <mergeCell ref="S23:U23"/>
    <mergeCell ref="V23:W23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17:Z17"/>
    <mergeCell ref="B18:C18"/>
    <mergeCell ref="D18:L18"/>
    <mergeCell ref="M18:R18"/>
    <mergeCell ref="S18:U18"/>
    <mergeCell ref="V18:W18"/>
    <mergeCell ref="Y18:Z18"/>
    <mergeCell ref="B17:C17"/>
    <mergeCell ref="D17:L17"/>
    <mergeCell ref="M17:R17"/>
    <mergeCell ref="S17:U17"/>
    <mergeCell ref="V17:W17"/>
    <mergeCell ref="D9:L9"/>
    <mergeCell ref="M9:R9"/>
    <mergeCell ref="S9:U9"/>
    <mergeCell ref="V9:W9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3:Z13"/>
    <mergeCell ref="B14:C14"/>
    <mergeCell ref="D14:L14"/>
    <mergeCell ref="M14:R14"/>
    <mergeCell ref="S14:U14"/>
    <mergeCell ref="V14:W14"/>
    <mergeCell ref="Y14:Z14"/>
    <mergeCell ref="B13:C13"/>
    <mergeCell ref="D13:L13"/>
    <mergeCell ref="M13:R13"/>
    <mergeCell ref="S13:U13"/>
    <mergeCell ref="V13:W13"/>
    <mergeCell ref="B6:Z6"/>
    <mergeCell ref="B8:C8"/>
    <mergeCell ref="D8:L8"/>
    <mergeCell ref="M8:R8"/>
    <mergeCell ref="S8:U8"/>
    <mergeCell ref="V8:W8"/>
    <mergeCell ref="Y8:Z8"/>
    <mergeCell ref="A3:AA3"/>
    <mergeCell ref="Y11:Z11"/>
    <mergeCell ref="B12:C12"/>
    <mergeCell ref="D12:L12"/>
    <mergeCell ref="M12:R12"/>
    <mergeCell ref="S12:U12"/>
    <mergeCell ref="V12:W12"/>
    <mergeCell ref="Y12:Z12"/>
    <mergeCell ref="B11:C11"/>
    <mergeCell ref="D11:L11"/>
    <mergeCell ref="M11:R11"/>
    <mergeCell ref="S11:U11"/>
    <mergeCell ref="V11:W11"/>
    <mergeCell ref="Y9:Z9"/>
    <mergeCell ref="B10:C10"/>
    <mergeCell ref="D10:L10"/>
    <mergeCell ref="M10:R10"/>
    <mergeCell ref="S10:U10"/>
    <mergeCell ref="V10:W10"/>
    <mergeCell ref="Y10:Z10"/>
    <mergeCell ref="B9:C9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Roman</cp:lastModifiedBy>
  <dcterms:modified xsi:type="dcterms:W3CDTF">2019-01-28T07:19:37Z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